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 งานราชภัฏ\1 เวียงบัว\2565\ปรับปรุงอาคาร 27\"/>
    </mc:Choice>
  </mc:AlternateContent>
  <bookViews>
    <workbookView xWindow="0" yWindow="0" windowWidth="28800" windowHeight="12300" tabRatio="732" activeTab="4"/>
  </bookViews>
  <sheets>
    <sheet name="แบบปร.6 A" sheetId="24" r:id="rId1"/>
    <sheet name="แบบปร.5.1 A" sheetId="25" r:id="rId2"/>
    <sheet name="แบบปร.4.1A" sheetId="1" r:id="rId3"/>
    <sheet name="แบบปร.5.2" sheetId="43" r:id="rId4"/>
    <sheet name="แบบปร.4.2" sheetId="44" r:id="rId5"/>
  </sheets>
  <externalReferences>
    <externalReference r:id="rId6"/>
    <externalReference r:id="rId7"/>
  </externalReferences>
  <definedNames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factor_table2">#REF!</definedName>
    <definedName name="ie">#REF!</definedName>
    <definedName name="l">#REF!</definedName>
    <definedName name="LLOOO">#REF!</definedName>
    <definedName name="nuy">#REF!</definedName>
    <definedName name="PercentA">#REF!</definedName>
    <definedName name="_xlnm.Print_Area" localSheetId="2">แบบปร.4.1A!$A$1:$Q$318</definedName>
    <definedName name="_xlnm.Print_Area" localSheetId="4">แบบปร.4.2!$A$1:$Q$57</definedName>
    <definedName name="_xlnm.Print_Area" localSheetId="1">'แบบปร.5.1 A'!$A$1:$H$49</definedName>
    <definedName name="_xlnm.Print_Area" localSheetId="3">แบบปร.5.2!$A$1:$H$49</definedName>
    <definedName name="_xlnm.Print_Area" localSheetId="0">'แบบปร.6 A'!$A$1:$F$40</definedName>
    <definedName name="_xlnm.Print_Area">#REF!</definedName>
    <definedName name="PRINT_AREA_MI">#REF!</definedName>
    <definedName name="_xlnm.Print_Titles" localSheetId="2">แบบปร.4.1A!$1:$8</definedName>
    <definedName name="_xlnm.Print_Titles" localSheetId="4">แบบปร.4.2!$1:$8</definedName>
    <definedName name="s">#REF!</definedName>
    <definedName name="tablef">#REF!</definedName>
    <definedName name="กกกกก">#REF!</definedName>
    <definedName name="งานทั่วไป">[1]ภูมิทัศน์!#REF!</definedName>
    <definedName name="งานบัวเชิงผนัง">[1]ภูมิทัศน์!#REF!</definedName>
    <definedName name="งานประตูหน้าต่าง">[1]ภูมิทัศน์!#REF!</definedName>
    <definedName name="งานผนัง">[1]ภูมิทัศน์!#REF!</definedName>
    <definedName name="งานฝ้าเพดาน">[1]ภูมิทัศน์!#REF!</definedName>
    <definedName name="งานพื้น">[1]ภูมิทัศน์!#REF!</definedName>
    <definedName name="งานสุขภัณฑ์">[1]ภูมิทัศน์!#REF!</definedName>
    <definedName name="งานหลังคา">[1]ภูมิทัศน์!#REF!</definedName>
    <definedName name="จัดสร้าง">#REF!</definedName>
    <definedName name="ใช่">#REF!</definedName>
    <definedName name="ด27">[2]LpC!#REF!</definedName>
    <definedName name="ดด">#REF!</definedName>
    <definedName name="วววววววว">#REF!</definedName>
    <definedName name="ววววววววว">#REF!</definedName>
    <definedName name="ศาลปกครอง">#REF!</definedName>
  </definedNames>
  <calcPr calcId="152511"/>
</workbook>
</file>

<file path=xl/calcChain.xml><?xml version="1.0" encoding="utf-8"?>
<calcChain xmlns="http://schemas.openxmlformats.org/spreadsheetml/2006/main">
  <c r="C33" i="25" l="1"/>
  <c r="B16" i="43" l="1"/>
  <c r="C11" i="44"/>
  <c r="O57" i="44"/>
  <c r="P57" i="44"/>
  <c r="M57" i="44"/>
  <c r="C57" i="44"/>
  <c r="H42" i="44"/>
  <c r="I42" i="44" s="1"/>
  <c r="B40" i="44"/>
  <c r="Z41" i="1" l="1"/>
  <c r="AA41" i="1"/>
  <c r="AA40" i="1"/>
  <c r="Z40" i="1"/>
  <c r="AF38" i="1"/>
  <c r="AD38" i="1"/>
  <c r="AG38" i="1" s="1"/>
  <c r="AF37" i="1"/>
  <c r="AD37" i="1"/>
  <c r="AG37" i="1" l="1"/>
  <c r="C10" i="44"/>
  <c r="N21" i="25" l="1"/>
  <c r="H35" i="44" l="1"/>
  <c r="I35" i="44" s="1"/>
  <c r="C32" i="44"/>
  <c r="P22" i="43"/>
  <c r="N22" i="43"/>
  <c r="P21" i="43"/>
  <c r="N21" i="43"/>
  <c r="B7" i="43"/>
  <c r="B3" i="43"/>
  <c r="N22" i="25"/>
  <c r="P21" i="25"/>
  <c r="S11" i="44" l="1"/>
  <c r="A29" i="25"/>
  <c r="A28" i="25"/>
  <c r="S12" i="44" l="1"/>
  <c r="B8" i="24"/>
  <c r="C316" i="1" l="1"/>
  <c r="H294" i="1"/>
  <c r="I294" i="1" s="1"/>
  <c r="C265" i="1"/>
  <c r="H258" i="1"/>
  <c r="I258" i="1" s="1"/>
  <c r="C122" i="1"/>
  <c r="H119" i="1"/>
  <c r="I119" i="1" s="1"/>
  <c r="C318" i="1" l="1"/>
  <c r="C292" i="1"/>
  <c r="C285" i="1"/>
  <c r="C279" i="1"/>
  <c r="C273" i="1"/>
  <c r="C266" i="1"/>
  <c r="C256" i="1"/>
  <c r="C240" i="1"/>
  <c r="C214" i="1"/>
  <c r="C188" i="1"/>
  <c r="C162" i="1"/>
  <c r="C154" i="1"/>
  <c r="C142" i="1"/>
  <c r="C136" i="1"/>
  <c r="C123" i="1"/>
  <c r="C117" i="1"/>
  <c r="H112" i="1"/>
  <c r="I112" i="1" s="1"/>
  <c r="C110" i="1"/>
  <c r="H100" i="1"/>
  <c r="I100" i="1" s="1"/>
  <c r="C98" i="1"/>
  <c r="H93" i="1"/>
  <c r="I93" i="1" s="1"/>
  <c r="C91" i="1"/>
  <c r="H86" i="1"/>
  <c r="I86" i="1" s="1"/>
  <c r="C84" i="1"/>
  <c r="H73" i="1"/>
  <c r="I73" i="1" s="1"/>
  <c r="C71" i="1"/>
  <c r="H60" i="1"/>
  <c r="I60" i="1" s="1"/>
  <c r="C58" i="1"/>
  <c r="H48" i="1"/>
  <c r="I48" i="1" s="1"/>
  <c r="C46" i="1"/>
  <c r="H35" i="1"/>
  <c r="I35" i="1" s="1"/>
  <c r="C32" i="1"/>
  <c r="C12" i="1"/>
  <c r="C11" i="1"/>
  <c r="C10" i="1"/>
  <c r="B7" i="25"/>
  <c r="B3" i="25"/>
  <c r="B9" i="24"/>
  <c r="B5" i="24"/>
  <c r="S12" i="1" l="1"/>
  <c r="S11" i="1" l="1"/>
  <c r="S10" i="1"/>
  <c r="T31" i="1" l="1"/>
  <c r="K15" i="25"/>
  <c r="J23" i="25" l="1"/>
  <c r="J24" i="25" s="1"/>
  <c r="K23" i="25" l="1"/>
  <c r="K24" i="25" s="1"/>
  <c r="S10" i="44" l="1"/>
  <c r="T31" i="44" l="1"/>
  <c r="K15" i="43" l="1"/>
  <c r="J23" i="43" l="1"/>
  <c r="K23" i="43" l="1"/>
  <c r="K24" i="43" s="1"/>
  <c r="J24" i="43"/>
  <c r="H16" i="24" l="1"/>
  <c r="H21" i="24" l="1"/>
  <c r="H22" i="24" s="1"/>
  <c r="H23" i="24" s="1"/>
  <c r="H17" i="24"/>
  <c r="H18" i="24" s="1"/>
</calcChain>
</file>

<file path=xl/sharedStrings.xml><?xml version="1.0" encoding="utf-8"?>
<sst xmlns="http://schemas.openxmlformats.org/spreadsheetml/2006/main" count="522" uniqueCount="129">
  <si>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</si>
  <si>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</si>
  <si>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</si>
  <si>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</si>
  <si>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</si>
  <si>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</si>
  <si>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</si>
  <si>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</si>
  <si>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</si>
  <si>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</si>
  <si>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</si>
  <si>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</si>
  <si>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</si>
  <si>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</si>
  <si>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</si>
  <si>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</si>
  <si>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</si>
  <si>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</si>
  <si>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</si>
  <si>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</si>
  <si>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</si>
  <si>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ค่าวัสดุและแรงงาน</t>
  </si>
  <si>
    <t>ชุด</t>
  </si>
  <si>
    <t>คิดเป็นเงินประมาณ</t>
  </si>
  <si>
    <t>-</t>
  </si>
  <si>
    <t>ตร.ม.</t>
  </si>
  <si>
    <t>ลำดับที่</t>
  </si>
  <si>
    <t>ค่าก่อสร้าง</t>
  </si>
  <si>
    <t>แผ่น</t>
  </si>
  <si>
    <t>งานระบบไฟฟ้า</t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</si>
  <si>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</si>
  <si>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</si>
  <si>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</si>
  <si>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</si>
  <si>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</si>
  <si>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</si>
  <si>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</si>
  <si>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</si>
  <si>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</si>
  <si>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</si>
  <si>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งาน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</si>
  <si>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</si>
  <si>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</si>
  <si>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</si>
  <si>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</si>
  <si>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แบบ ปร. 4 และ ปร.5 ที่แนบ  จำนวน 1 ชุด</t>
  </si>
  <si>
    <t xml:space="preserve">หน่วย : บาท  </t>
  </si>
  <si>
    <t>รวมเป็นเงิน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</si>
  <si>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</si>
  <si>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</si>
  <si>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</si>
  <si>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</si>
  <si>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</si>
  <si>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</si>
  <si>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Factor F</t>
  </si>
  <si>
    <t>เงินล่วงหน้า 15 %</t>
  </si>
  <si>
    <t>เงินประกันผลงาน 0 %</t>
  </si>
  <si>
    <t>ค่าภาษีมูลค่าเพิ่ม 7 %</t>
  </si>
  <si>
    <t xml:space="preserve">คำนวณราคาโดย   :  </t>
  </si>
  <si>
    <t>ดอกเบี้ยเงินกู้ 5 %</t>
  </si>
  <si>
    <t>หน่วยงานออกแบบแปลนและรายการ :  งานวิศวกรรมและสถาปัตยกรรม  กองอาคารสถานที่</t>
  </si>
  <si>
    <t>โครงการ : ปรับปรุงห้องเรียนระดับบัณฑิตศึกษา บริเวณชั้น 11 12 14 อาคาร 27</t>
  </si>
  <si>
    <t xml:space="preserve">งานทาสีน้ำ ผนัง </t>
  </si>
  <si>
    <t>ปรับปรุงห้อง 27111</t>
  </si>
  <si>
    <t>ปรับปรุงห้อง 27113</t>
  </si>
  <si>
    <t>ปรับปรุงห้อง 27112</t>
  </si>
  <si>
    <t>ปรับปรุงห้อง 27114</t>
  </si>
  <si>
    <t>ปรับปรุงห้อง 27115</t>
  </si>
  <si>
    <t>ปรับปรุงห้อง 27116</t>
  </si>
  <si>
    <t>ปรับปรุงห้อง 27117</t>
  </si>
  <si>
    <t>ปรับปรุงห้อง 27118</t>
  </si>
  <si>
    <t>ปรับปรุงห้อง 27121</t>
  </si>
  <si>
    <t>ปรับปรุงห้อง 27122</t>
  </si>
  <si>
    <t>ปรับปรุงห้อง 27123</t>
  </si>
  <si>
    <t>ปรับปรุงห้อง 27124</t>
  </si>
  <si>
    <t xml:space="preserve">งานติดโครงซีลาย+แผ่นยิปซั่มบอร์ด 2 ด้าน  สูง 2.30 เมตร </t>
  </si>
  <si>
    <t>ปรับปรุงห้อง 27125</t>
  </si>
  <si>
    <t>ปรับปรุงห้อง 27126</t>
  </si>
  <si>
    <t>ปรับปรุงห้อง 27127</t>
  </si>
  <si>
    <t>ปรับปรุงห้อง 27128</t>
  </si>
  <si>
    <t>งานปรับปรุงห้องเรียนระดับบัณฑิตศึกษา อาคาร 27 ชั้น 14</t>
  </si>
  <si>
    <t xml:space="preserve">งานปรับปรุงห้องเรียนระดับบัณฑิตศึกษา อาคาร 27 ชั้น 12 </t>
  </si>
  <si>
    <t xml:space="preserve">งานปรับปรุงห้องเรียนระดับบัณฑิตศึกษา อาคาร 27 ชั้น 11 </t>
  </si>
  <si>
    <t>ปรับปรุงห้อง 27145</t>
  </si>
  <si>
    <t>ปรับปรุงห้อง 27146</t>
  </si>
  <si>
    <t>ปรับปรุงห้อง 27147</t>
  </si>
  <si>
    <t>ปรับปรุงห้อง 27148</t>
  </si>
  <si>
    <t xml:space="preserve">งานบุวัสดุกันเสียง ภายในโครงผนังเบา สูง 2.30 เมตร </t>
  </si>
  <si>
    <t>ปรับปรุงห้องเรียนระดับบัณฑิตศึกษา บริเวณชั้น 11 12 14 อาคาร 27</t>
  </si>
  <si>
    <t xml:space="preserve">งานปรับปรุงห้องเรียนระดับบัณฑิตศึกษา </t>
  </si>
  <si>
    <t>บริเวณชั้น 11 12 14 อาคาร 27</t>
  </si>
  <si>
    <t>งานกั้นห้อง</t>
  </si>
  <si>
    <t>จุด</t>
  </si>
  <si>
    <t xml:space="preserve">โคมไฟฝังฟ้าเพดาน ขนาด 30x120 ซม. </t>
  </si>
  <si>
    <t>งานรื้อถอนชุดโคมไฟเดิมพร้อมติดตั้งใหม่</t>
  </si>
  <si>
    <t>งานย้ายสวิตซ์ไฟและพัดลมพร้อมติดตั้งใหม่</t>
  </si>
  <si>
    <t>งานซ่อมแซมฝ้าเพดาน+พร้อมทาสี</t>
  </si>
  <si>
    <t>งานรื้อผนังกั้นเดิม สูง 2.30 เมตร รื้อขนไป</t>
  </si>
  <si>
    <t>นายเกษตร     ทาอินต๊ะ</t>
  </si>
  <si>
    <t>ผศ.ดร.กมลณัฏฐ์     พลวัน</t>
  </si>
  <si>
    <t>นายภาณุพงศ์     วงศ์อุดมทรัพย์</t>
  </si>
  <si>
    <t>นายธราธร     สวนปาน</t>
  </si>
  <si>
    <t>..............................................</t>
  </si>
  <si>
    <t>ประธานกรรมการ</t>
  </si>
  <si>
    <t>ปรับปรุงโถงทางเดินชั้น 11</t>
  </si>
  <si>
    <t>ปรับปรุงโถงทางเดินชั้น 14</t>
  </si>
  <si>
    <t>ปรับปรุงโถงทางเดินชั้น 12</t>
  </si>
  <si>
    <t>สถานที่ก่อสร้าง  : มหาวิทยาลัยราชภัฏเชียงใหม่ พื้นที่เวียงบัว</t>
  </si>
  <si>
    <t>เครื่องมัลติมีเดียโปรเจคเตอร์ ระดับ XGA  ขนาด ไม่น้อยกว่า 3,500 ANSI Lumens</t>
  </si>
  <si>
    <t>เครื่อง</t>
  </si>
  <si>
    <t xml:space="preserve">งานทาสีน้ำกันเปื้อน ผนัง สูงจากพื้น 0.90 ม. </t>
  </si>
  <si>
    <t>เครื่องมัลติมีเดียโปรเจคเตอร์ ระดับ XGA ขนาด ไม่น้อยกว่า 3,500 ANSI Lumens</t>
  </si>
  <si>
    <t>VAT 7%</t>
  </si>
  <si>
    <t>งานครุภัณฑ์จัดซื้อ</t>
  </si>
  <si>
    <t>งานลอกสติ๊กเกอร์ติดกระจกเดิมออก แล้วเปลี่ยนใหม่ ขนาดพื้นที่ไม่น้อยกว่า 3.70 ตร.ม.</t>
  </si>
  <si>
    <t>งานติดฟิล์มกระจกกันความร้อน ความเข้มไม่น้อยกว่า 60%  ขนาดพื้นที่ไม่น้อยกว่า 3.70 ตร.ม.</t>
  </si>
  <si>
    <t>งานรื้อผนังกั้นเดิม สูง 2.30 ม. รื้อขนไป</t>
  </si>
  <si>
    <t>งานติดโครงซีลาย+แผ่นยิปซั่มบอร์ด 2 ด้าน  สูง 2.30 ม.</t>
  </si>
  <si>
    <t>งานลอกสติ๊กเกอร์ติดกระจกเดิมออก แล้วเปลี่ยนใหม่ ขนาดพื้นที่ไม่น้อยกว่า 4.73ตร.ม.</t>
  </si>
  <si>
    <t>งานติดฟิล์มกระจกกันความร้อน ความเข้มไม่น้อยกว่า 60%  ขนาดพื้นที่ไม่น้อยกว่า 4.73 ตร.ม.</t>
  </si>
  <si>
    <t>1ตร.ม.</t>
  </si>
  <si>
    <t>ราคางานลอกสติ๊กเกอร์ติดกระจกเดิมออก</t>
  </si>
  <si>
    <t>งานติดฟิล์มกระจกกันความร้อน</t>
  </si>
  <si>
    <t>งานบุวัสดุกันเสียง เนื้อฉนวนใยแก้วสีเทาขนาด 0.60x1.20ม.หนา 100 มม. ภายในโครงผนังเบา สูง 2.30 ม.</t>
  </si>
  <si>
    <t>กระดานไวท์บอร์ด</t>
  </si>
  <si>
    <t xml:space="preserve">กระดานไวท์บอร์ดแบบแขวนติดผนัง ขนาดความกว้าง 1.20 x2.40 ม. </t>
  </si>
  <si>
    <t xml:space="preserve">3LCD Panel 0.63" ความละเอียด 1024x768 (XGA) contrast 20,000:1 </t>
  </si>
  <si>
    <t>ลำโพง 10W,Lamp life 20,000 Hrs, 2VGA Input,2HDMI input and USB DC 5V 2A for optional wireless projection</t>
  </si>
  <si>
    <t>พร้อมจอแขวนมือดึง ขนาด 100" สัดส่วน 4:3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</si>
</sst>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4" formatCode="_-* #,##0.0000_-;\-* #,##0.0000_-;_-* &quot;-&quot;??_-;_-@_-"/>
    <numFmt numFmtId="195" formatCode="[$-F800]dddd\,\ mmmm\ dd\,\ yyyy"/>
    <numFmt numFmtId="196" formatCode="General_)"/>
    <numFmt numFmtId="197" formatCode="&quot;\&quot;#,##0;[Red]&quot;\&quot;\-#,##0"/>
    <numFmt numFmtId="198" formatCode="_ * #,##0.00_ ;_ * \-#,##0.00_ ;_ * &quot;-&quot;??_ ;_ @_ "/>
    <numFmt numFmtId="199" formatCode="_ * #,##0_ ;_ * \-#,##0_ ;_ * &quot;-&quot;_ ;_ @_ "/>
    <numFmt numFmtId="200" formatCode="&quot;฿&quot;\t#,##0_);\(&quot;฿&quot;\t#,##0\)"/>
    <numFmt numFmtId="201" formatCode="\t0.00E+00"/>
    <numFmt numFmtId="202" formatCode="[$-107041E]d\ mmmm\ yyyy;@"/>
    <numFmt numFmtId="203" formatCode="_-* #,##0.00_-;\-* #,##0.00_-;_-* \-??_-;_-@_-"/>
    <numFmt numFmtId="206" formatCode="_-* #,##0.00000000000000_-;\-* #,##0.00000000000000_-;_-* &quot;-&quot;??_-;_-@_-"/>
    <numFmt numFmtId="207" formatCode="0.0000"/>
    <numFmt numFmtId="208" formatCode="#,##0.0_);\(#,##0.0\)"/>
    <numFmt numFmtId="209" formatCode="\ว\ว\/\ด\ด\/\ป\ป"/>
    <numFmt numFmtId="210" formatCode="0.0&quot;  &quot;"/>
    <numFmt numFmtId="211" formatCode="0.00_)"/>
    <numFmt numFmtId="212" formatCode="#,###.#"/>
    <numFmt numFmtId="213" formatCode="\t&quot;$&quot;#,##0_);\(\t&quot;$&quot;#,##0\)"/>
    <numFmt numFmtId="214" formatCode="#.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\$#,##0\ ;\(\$#,##0\)"/>
    <numFmt numFmtId="218" formatCode="#,##0\ &quot;F&quot;;[Red]\-#,##0\ &quot;F&quot;"/>
    <numFmt numFmtId="219" formatCode="mm/dd/yy"/>
  </numFmts>
  <fonts count="123">
    <font>
      <sz val="14"/>
      <name val="Cordia New"/>
      <charset val="222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4"/>
      <name val="AngsanaUPC"/>
      <family val="1"/>
      <charset val="222"/>
    </font>
    <font>
      <sz val="14"/>
      <name val="SV Rojchana"/>
      <charset val="66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1"/>
      <color theme="1"/>
      <name val="Tahoma"/>
      <family val="2"/>
      <scheme val="minor"/>
    </font>
    <font>
      <sz val="14"/>
      <name val="BrowalliaUPC"/>
      <family val="2"/>
      <charset val="222"/>
    </font>
    <font>
      <u/>
      <sz val="10"/>
      <color indexed="12"/>
      <name val="Arial"/>
      <family val="2"/>
    </font>
    <font>
      <u/>
      <sz val="14"/>
      <color indexed="12"/>
      <name val="Cordia New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  <charset val="22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22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22"/>
    </font>
    <font>
      <sz val="10"/>
      <name val="Tms Rmn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8"/>
      <name val="MS Sans Serif"/>
      <family val="2"/>
    </font>
    <font>
      <sz val="11"/>
      <color indexed="62"/>
      <name val="Calibri"/>
      <family val="2"/>
      <charset val="222"/>
    </font>
    <font>
      <sz val="12"/>
      <name val="Helv"/>
    </font>
    <font>
      <sz val="11"/>
      <color indexed="20"/>
      <name val="Calibri"/>
      <family val="2"/>
    </font>
    <font>
      <sz val="11"/>
      <color indexed="10"/>
      <name val="Calibri"/>
      <family val="2"/>
      <charset val="222"/>
    </font>
    <font>
      <sz val="12"/>
      <color indexed="9"/>
      <name val="Helv"/>
    </font>
    <font>
      <sz val="10"/>
      <name val="MS Sans Serif"/>
      <family val="2"/>
    </font>
    <font>
      <sz val="11"/>
      <color indexed="19"/>
      <name val="Calibri"/>
      <family val="2"/>
      <charset val="222"/>
    </font>
    <font>
      <sz val="11"/>
      <color indexed="60"/>
      <name val="Calibri"/>
      <family val="2"/>
    </font>
    <font>
      <b/>
      <sz val="8"/>
      <name val="Arial"/>
      <family val="2"/>
    </font>
    <font>
      <b/>
      <sz val="11"/>
      <color indexed="63"/>
      <name val="Calibri"/>
      <family val="2"/>
      <charset val="222"/>
    </font>
    <font>
      <sz val="8"/>
      <name val="Wingdings"/>
      <charset val="2"/>
    </font>
    <font>
      <sz val="8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22"/>
    </font>
    <font>
      <b/>
      <sz val="11"/>
      <color indexed="9"/>
      <name val="Calibri"/>
      <family val="2"/>
    </font>
    <font>
      <sz val="10"/>
      <name val="Arial"/>
      <family val="2"/>
      <charset val="222"/>
    </font>
    <font>
      <sz val="14"/>
      <color theme="1"/>
      <name val="EucrosiaUPC"/>
      <family val="2"/>
      <charset val="22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6"/>
      <color indexed="10"/>
      <name val="TH SarabunPSK"/>
      <family val="2"/>
    </font>
    <font>
      <b/>
      <i/>
      <sz val="16"/>
      <name val="TH SarabunPSK"/>
      <family val="2"/>
    </font>
    <font>
      <b/>
      <i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sz val="16"/>
      <color rgb="FF7030A0"/>
      <name val="TH SarabunPSK"/>
      <family val="2"/>
    </font>
    <font>
      <i/>
      <sz val="16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rgb="FFC00000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1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9068">
    <xf numFmtId="0" fontId="0" fillId="0" borderId="0"/>
    <xf numFmtId="14" fontId="16" fillId="0" borderId="0"/>
    <xf numFmtId="188" fontId="16" fillId="0" borderId="0"/>
    <xf numFmtId="187" fontId="16" fillId="0" borderId="0"/>
    <xf numFmtId="0" fontId="4" fillId="0" borderId="0">
      <alignment vertical="center"/>
    </xf>
    <xf numFmtId="39" fontId="16" fillId="0" borderId="0"/>
    <xf numFmtId="196" fontId="5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9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99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16" fillId="0" borderId="0"/>
    <xf numFmtId="9" fontId="16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5" fillId="3" borderId="0" applyNumberFormat="0" applyBorder="0" applyAlignment="0" applyProtection="0"/>
    <xf numFmtId="0" fontId="19" fillId="9" borderId="0" applyNumberFormat="0" applyBorder="0" applyAlignment="0" applyProtection="0"/>
    <xf numFmtId="0" fontId="15" fillId="4" borderId="0" applyNumberFormat="0" applyBorder="0" applyAlignment="0" applyProtection="0"/>
    <xf numFmtId="0" fontId="19" fillId="10" borderId="0" applyNumberFormat="0" applyBorder="0" applyAlignment="0" applyProtection="0"/>
    <xf numFmtId="0" fontId="15" fillId="5" borderId="0" applyNumberFormat="0" applyBorder="0" applyAlignment="0" applyProtection="0"/>
    <xf numFmtId="0" fontId="19" fillId="11" borderId="0" applyNumberFormat="0" applyBorder="0" applyAlignment="0" applyProtection="0"/>
    <xf numFmtId="0" fontId="15" fillId="6" borderId="0" applyNumberFormat="0" applyBorder="0" applyAlignment="0" applyProtection="0"/>
    <xf numFmtId="0" fontId="19" fillId="8" borderId="0" applyNumberFormat="0" applyBorder="0" applyAlignment="0" applyProtection="0"/>
    <xf numFmtId="0" fontId="15" fillId="7" borderId="0" applyNumberFormat="0" applyBorder="0" applyAlignment="0" applyProtection="0"/>
    <xf numFmtId="0" fontId="19" fillId="7" borderId="0" applyNumberFormat="0" applyBorder="0" applyAlignment="0" applyProtection="0"/>
    <xf numFmtId="0" fontId="15" fillId="8" borderId="0" applyNumberFormat="0" applyBorder="0" applyAlignment="0" applyProtection="0"/>
    <xf numFmtId="0" fontId="19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203" fontId="23" fillId="0" borderId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23" fillId="0" borderId="0"/>
    <xf numFmtId="9" fontId="23" fillId="0" borderId="0" applyFont="0" applyFill="0" applyBorder="0" applyAlignment="0" applyProtection="0"/>
    <xf numFmtId="0" fontId="7" fillId="0" borderId="0"/>
    <xf numFmtId="203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203" fontId="21" fillId="0" borderId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18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2" fillId="0" borderId="0"/>
    <xf numFmtId="189" fontId="2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43" fontId="21" fillId="0" borderId="0" applyFont="0" applyFill="0" applyBorder="0" applyAlignment="0" applyProtection="0"/>
    <xf numFmtId="0" fontId="12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207" fontId="21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3" fillId="0" borderId="0"/>
    <xf numFmtId="0" fontId="7" fillId="0" borderId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7" fillId="0" borderId="0"/>
    <xf numFmtId="207" fontId="21" fillId="0" borderId="0" applyFont="0" applyFill="0" applyBorder="0" applyAlignment="0" applyProtection="0"/>
    <xf numFmtId="0" fontId="7" fillId="0" borderId="0"/>
    <xf numFmtId="207" fontId="21" fillId="0" borderId="0" applyFont="0" applyFill="0" applyBorder="0" applyAlignment="0" applyProtection="0"/>
    <xf numFmtId="0" fontId="7" fillId="0" borderId="0"/>
    <xf numFmtId="207" fontId="21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0" fontId="7" fillId="0" borderId="0"/>
    <xf numFmtId="189" fontId="7" fillId="0" borderId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5" fillId="9" borderId="0" applyNumberFormat="0" applyBorder="0" applyAlignment="0" applyProtection="0"/>
    <xf numFmtId="0" fontId="19" fillId="7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5" borderId="0" applyNumberFormat="0" applyBorder="0" applyAlignment="0" applyProtection="0"/>
    <xf numFmtId="0" fontId="19" fillId="17" borderId="0" applyNumberFormat="0" applyBorder="0" applyAlignment="0" applyProtection="0"/>
    <xf numFmtId="0" fontId="15" fillId="6" borderId="0" applyNumberFormat="0" applyBorder="0" applyAlignment="0" applyProtection="0"/>
    <xf numFmtId="0" fontId="19" fillId="4" borderId="0" applyNumberFormat="0" applyBorder="0" applyAlignment="0" applyProtection="0"/>
    <xf numFmtId="0" fontId="15" fillId="9" borderId="0" applyNumberFormat="0" applyBorder="0" applyAlignment="0" applyProtection="0"/>
    <xf numFmtId="0" fontId="19" fillId="7" borderId="0" applyNumberFormat="0" applyBorder="0" applyAlignment="0" applyProtection="0"/>
    <xf numFmtId="0" fontId="15" fillId="16" borderId="0" applyNumberFormat="0" applyBorder="0" applyAlignment="0" applyProtection="0"/>
    <xf numFmtId="0" fontId="19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0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39" fillId="18" borderId="0" applyNumberFormat="0" applyBorder="0" applyAlignment="0" applyProtection="0"/>
    <xf numFmtId="0" fontId="56" fillId="7" borderId="0" applyNumberFormat="0" applyBorder="0" applyAlignment="0" applyProtection="0"/>
    <xf numFmtId="0" fontId="39" fillId="10" borderId="0" applyNumberFormat="0" applyBorder="0" applyAlignment="0" applyProtection="0"/>
    <xf numFmtId="0" fontId="56" fillId="22" borderId="0" applyNumberFormat="0" applyBorder="0" applyAlignment="0" applyProtection="0"/>
    <xf numFmtId="0" fontId="39" fillId="15" borderId="0" applyNumberFormat="0" applyBorder="0" applyAlignment="0" applyProtection="0"/>
    <xf numFmtId="0" fontId="56" fillId="16" borderId="0" applyNumberFormat="0" applyBorder="0" applyAlignment="0" applyProtection="0"/>
    <xf numFmtId="0" fontId="39" fillId="19" borderId="0" applyNumberFormat="0" applyBorder="0" applyAlignment="0" applyProtection="0"/>
    <xf numFmtId="0" fontId="56" fillId="4" borderId="0" applyNumberFormat="0" applyBorder="0" applyAlignment="0" applyProtection="0"/>
    <xf numFmtId="0" fontId="39" fillId="20" borderId="0" applyNumberFormat="0" applyBorder="0" applyAlignment="0" applyProtection="0"/>
    <xf numFmtId="0" fontId="56" fillId="7" borderId="0" applyNumberFormat="0" applyBorder="0" applyAlignment="0" applyProtection="0"/>
    <xf numFmtId="0" fontId="39" fillId="21" borderId="0" applyNumberFormat="0" applyBorder="0" applyAlignment="0" applyProtection="0"/>
    <xf numFmtId="0" fontId="56" fillId="10" borderId="0" applyNumberFormat="0" applyBorder="0" applyAlignment="0" applyProtection="0"/>
    <xf numFmtId="0" fontId="39" fillId="18" borderId="0" applyNumberFormat="0" applyBorder="0" applyAlignment="0" applyProtection="0"/>
    <xf numFmtId="0" fontId="39" fillId="10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57" fillId="0" borderId="0">
      <protection locked="0"/>
    </xf>
    <xf numFmtId="9" fontId="3" fillId="0" borderId="0"/>
    <xf numFmtId="0" fontId="29" fillId="0" borderId="61" applyNumberFormat="0" applyFont="0" applyBorder="0" applyAlignment="0" applyProtection="0"/>
    <xf numFmtId="0" fontId="30" fillId="12" borderId="11">
      <alignment horizontal="centerContinuous" vertical="top"/>
    </xf>
    <xf numFmtId="0" fontId="39" fillId="23" borderId="0" applyNumberFormat="0" applyBorder="0" applyAlignment="0" applyProtection="0"/>
    <xf numFmtId="0" fontId="56" fillId="24" borderId="0" applyNumberFormat="0" applyBorder="0" applyAlignment="0" applyProtection="0"/>
    <xf numFmtId="0" fontId="39" fillId="25" borderId="0" applyNumberFormat="0" applyBorder="0" applyAlignment="0" applyProtection="0"/>
    <xf numFmtId="0" fontId="56" fillId="22" borderId="0" applyNumberFormat="0" applyBorder="0" applyAlignment="0" applyProtection="0"/>
    <xf numFmtId="0" fontId="39" fillId="26" borderId="0" applyNumberFormat="0" applyBorder="0" applyAlignment="0" applyProtection="0"/>
    <xf numFmtId="0" fontId="56" fillId="16" borderId="0" applyNumberFormat="0" applyBorder="0" applyAlignment="0" applyProtection="0"/>
    <xf numFmtId="0" fontId="39" fillId="19" borderId="0" applyNumberFormat="0" applyBorder="0" applyAlignment="0" applyProtection="0"/>
    <xf numFmtId="0" fontId="56" fillId="27" borderId="0" applyNumberFormat="0" applyBorder="0" applyAlignment="0" applyProtection="0"/>
    <xf numFmtId="0" fontId="39" fillId="20" borderId="0" applyNumberFormat="0" applyBorder="0" applyAlignment="0" applyProtection="0"/>
    <xf numFmtId="0" fontId="56" fillId="20" borderId="0" applyNumberFormat="0" applyBorder="0" applyAlignment="0" applyProtection="0"/>
    <xf numFmtId="0" fontId="39" fillId="22" borderId="0" applyNumberFormat="0" applyBorder="0" applyAlignment="0" applyProtection="0"/>
    <xf numFmtId="0" fontId="56" fillId="25" borderId="0" applyNumberFormat="0" applyBorder="0" applyAlignment="0" applyProtection="0"/>
    <xf numFmtId="0" fontId="58" fillId="0" borderId="0">
      <alignment horizontal="center" wrapText="1"/>
      <protection locked="0"/>
    </xf>
    <xf numFmtId="0" fontId="5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60" fillId="6" borderId="0" applyNumberFormat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212" fontId="61" fillId="0" borderId="0" applyFill="0" applyBorder="0" applyAlignment="0"/>
    <xf numFmtId="208" fontId="8" fillId="0" borderId="0" applyFill="0" applyBorder="0" applyAlignment="0"/>
    <xf numFmtId="0" fontId="12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10" fontId="9" fillId="0" borderId="0" applyFill="0" applyBorder="0" applyAlignment="0"/>
    <xf numFmtId="210" fontId="13" fillId="0" borderId="0" applyFill="0" applyBorder="0" applyAlignment="0"/>
    <xf numFmtId="210" fontId="9" fillId="0" borderId="0" applyFill="0" applyBorder="0" applyAlignment="0"/>
    <xf numFmtId="208" fontId="8" fillId="0" borderId="0" applyFill="0" applyBorder="0" applyAlignment="0"/>
    <xf numFmtId="0" fontId="62" fillId="28" borderId="62" applyNumberFormat="0" applyAlignment="0" applyProtection="0"/>
    <xf numFmtId="0" fontId="40" fillId="28" borderId="62" applyNumberFormat="0" applyAlignment="0" applyProtection="0"/>
    <xf numFmtId="0" fontId="63" fillId="29" borderId="62" applyNumberFormat="0" applyAlignment="0" applyProtection="0"/>
    <xf numFmtId="0" fontId="64" fillId="0" borderId="63" applyNumberFormat="0" applyFill="0" applyAlignment="0" applyProtection="0"/>
    <xf numFmtId="0" fontId="44" fillId="30" borderId="64" applyNumberFormat="0" applyAlignment="0" applyProtection="0"/>
    <xf numFmtId="0" fontId="65" fillId="30" borderId="64" applyNumberFormat="0" applyAlignment="0" applyProtection="0"/>
    <xf numFmtId="43" fontId="21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213" fontId="21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214" fontId="68" fillId="0" borderId="0">
      <protection locked="0"/>
    </xf>
    <xf numFmtId="0" fontId="7" fillId="11" borderId="65" applyNumberFormat="0" applyFont="0" applyAlignment="0" applyProtection="0"/>
    <xf numFmtId="0" fontId="69" fillId="0" borderId="7" applyNumberFormat="0" applyBorder="0" applyAlignment="0">
      <alignment horizontal="center"/>
    </xf>
    <xf numFmtId="0" fontId="70" fillId="0" borderId="0" applyNumberFormat="0" applyAlignment="0">
      <alignment horizontal="left"/>
    </xf>
    <xf numFmtId="215" fontId="7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6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6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7" fontId="67" fillId="0" borderId="0" applyFont="0" applyFill="0" applyBorder="0" applyAlignment="0" applyProtection="0"/>
    <xf numFmtId="217" fontId="67" fillId="0" borderId="0" applyFont="0" applyFill="0" applyBorder="0" applyAlignment="0" applyProtection="0"/>
    <xf numFmtId="214" fontId="68" fillId="0" borderId="0">
      <protection locked="0"/>
    </xf>
    <xf numFmtId="0" fontId="7" fillId="0" borderId="0" applyNumberFormat="0" applyFont="0" applyBorder="0" applyProtection="0">
      <alignment vertical="top"/>
      <protection locked="0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214" fontId="68" fillId="0" borderId="0">
      <protection locked="0"/>
    </xf>
    <xf numFmtId="14" fontId="32" fillId="0" borderId="0" applyFill="0" applyBorder="0" applyAlignment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08" fontId="8" fillId="0" borderId="0" applyFill="0" applyBorder="0" applyAlignment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10" fontId="9" fillId="0" borderId="0" applyFill="0" applyBorder="0" applyAlignment="0"/>
    <xf numFmtId="210" fontId="13" fillId="0" borderId="0" applyFill="0" applyBorder="0" applyAlignment="0"/>
    <xf numFmtId="210" fontId="9" fillId="0" borderId="0" applyFill="0" applyBorder="0" applyAlignment="0"/>
    <xf numFmtId="208" fontId="8" fillId="0" borderId="0" applyFill="0" applyBorder="0" applyAlignment="0"/>
    <xf numFmtId="0" fontId="71" fillId="0" borderId="0" applyNumberFormat="0" applyAlignment="0">
      <alignment horizontal="left"/>
    </xf>
    <xf numFmtId="0" fontId="72" fillId="8" borderId="62" applyNumberFormat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14" fontId="68" fillId="0" borderId="0">
      <protection locked="0"/>
    </xf>
    <xf numFmtId="0" fontId="46" fillId="5" borderId="0" applyNumberFormat="0" applyBorder="0" applyAlignment="0" applyProtection="0"/>
    <xf numFmtId="0" fontId="74" fillId="7" borderId="0" applyNumberFormat="0" applyBorder="0" applyAlignment="0" applyProtection="0"/>
    <xf numFmtId="38" fontId="33" fillId="12" borderId="0" applyNumberFormat="0" applyBorder="0" applyAlignment="0" applyProtection="0"/>
    <xf numFmtId="0" fontId="34" fillId="0" borderId="10" applyProtection="0"/>
    <xf numFmtId="0" fontId="35" fillId="31" borderId="0" applyProtection="0"/>
    <xf numFmtId="0" fontId="36" fillId="0" borderId="60" applyNumberFormat="0" applyAlignment="0" applyProtection="0">
      <alignment horizontal="left" vertical="center"/>
    </xf>
    <xf numFmtId="0" fontId="36" fillId="0" borderId="25">
      <alignment horizontal="left" vertical="center"/>
    </xf>
    <xf numFmtId="0" fontId="52" fillId="0" borderId="66" applyNumberFormat="0" applyFill="0" applyAlignment="0" applyProtection="0"/>
    <xf numFmtId="0" fontId="75" fillId="0" borderId="67" applyNumberFormat="0" applyFill="0" applyAlignment="0" applyProtection="0"/>
    <xf numFmtId="0" fontId="53" fillId="0" borderId="68" applyNumberFormat="0" applyFill="0" applyAlignment="0" applyProtection="0"/>
    <xf numFmtId="0" fontId="76" fillId="0" borderId="69" applyNumberFormat="0" applyFill="0" applyAlignment="0" applyProtection="0"/>
    <xf numFmtId="0" fontId="54" fillId="0" borderId="70" applyNumberFormat="0" applyFill="0" applyAlignment="0" applyProtection="0"/>
    <xf numFmtId="0" fontId="77" fillId="0" borderId="71" applyNumberFormat="0" applyFill="0" applyAlignment="0" applyProtection="0"/>
    <xf numFmtId="0" fontId="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">
      <alignment horizontal="center"/>
    </xf>
    <xf numFmtId="0" fontId="78" fillId="0" borderId="0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8" borderId="62" applyNumberFormat="0" applyAlignment="0" applyProtection="0"/>
    <xf numFmtId="10" fontId="33" fillId="32" borderId="13" applyNumberFormat="0" applyBorder="0" applyAlignment="0" applyProtection="0"/>
    <xf numFmtId="0" fontId="79" fillId="17" borderId="62" applyNumberFormat="0" applyAlignment="0" applyProtection="0"/>
    <xf numFmtId="0" fontId="79" fillId="17" borderId="62" applyNumberFormat="0" applyAlignment="0" applyProtection="0"/>
    <xf numFmtId="0" fontId="79" fillId="17" borderId="62" applyNumberFormat="0" applyAlignment="0" applyProtection="0"/>
    <xf numFmtId="0" fontId="79" fillId="17" borderId="62" applyNumberFormat="0" applyAlignment="0" applyProtection="0"/>
    <xf numFmtId="208" fontId="80" fillId="33" borderId="0"/>
    <xf numFmtId="0" fontId="81" fillId="4" borderId="0" applyNumberFormat="0" applyBorder="0" applyAlignment="0" applyProtection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08" fontId="8" fillId="0" borderId="0" applyFill="0" applyBorder="0" applyAlignment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10" fontId="9" fillId="0" borderId="0" applyFill="0" applyBorder="0" applyAlignment="0"/>
    <xf numFmtId="210" fontId="13" fillId="0" borderId="0" applyFill="0" applyBorder="0" applyAlignment="0"/>
    <xf numFmtId="210" fontId="9" fillId="0" borderId="0" applyFill="0" applyBorder="0" applyAlignment="0"/>
    <xf numFmtId="208" fontId="8" fillId="0" borderId="0" applyFill="0" applyBorder="0" applyAlignment="0"/>
    <xf numFmtId="0" fontId="45" fillId="0" borderId="63" applyNumberFormat="0" applyFill="0" applyAlignment="0" applyProtection="0"/>
    <xf numFmtId="0" fontId="82" fillId="0" borderId="72" applyNumberFormat="0" applyFill="0" applyAlignment="0" applyProtection="0"/>
    <xf numFmtId="208" fontId="83" fillId="34" borderId="0"/>
    <xf numFmtId="0" fontId="48" fillId="17" borderId="0" applyNumberFormat="0" applyBorder="0" applyAlignment="0" applyProtection="0"/>
    <xf numFmtId="0" fontId="85" fillId="17" borderId="0" applyNumberFormat="0" applyBorder="0" applyAlignment="0" applyProtection="0"/>
    <xf numFmtId="0" fontId="86" fillId="17" borderId="0" applyNumberFormat="0" applyBorder="0" applyAlignment="0" applyProtection="0"/>
    <xf numFmtId="37" fontId="37" fillId="0" borderId="0"/>
    <xf numFmtId="211" fontId="38" fillId="0" borderId="0"/>
    <xf numFmtId="218" fontId="12" fillId="0" borderId="0"/>
    <xf numFmtId="211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66" fillId="0" borderId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21" fillId="11" borderId="65" applyNumberFormat="0" applyFont="0" applyAlignment="0" applyProtection="0"/>
    <xf numFmtId="0" fontId="87" fillId="0" borderId="0">
      <alignment horizontal="center"/>
    </xf>
    <xf numFmtId="0" fontId="51" fillId="28" borderId="73" applyNumberFormat="0" applyAlignment="0" applyProtection="0"/>
    <xf numFmtId="0" fontId="88" fillId="29" borderId="73" applyNumberFormat="0" applyAlignment="0" applyProtection="0"/>
    <xf numFmtId="14" fontId="58" fillId="0" borderId="0">
      <alignment horizontal="center" wrapText="1"/>
      <protection locked="0"/>
    </xf>
    <xf numFmtId="9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08" fontId="8" fillId="0" borderId="0" applyFill="0" applyBorder="0" applyAlignment="0"/>
    <xf numFmtId="209" fontId="9" fillId="0" borderId="0" applyFill="0" applyBorder="0" applyAlignment="0"/>
    <xf numFmtId="209" fontId="13" fillId="0" borderId="0" applyFill="0" applyBorder="0" applyAlignment="0"/>
    <xf numFmtId="209" fontId="9" fillId="0" borderId="0" applyFill="0" applyBorder="0" applyAlignment="0"/>
    <xf numFmtId="210" fontId="9" fillId="0" borderId="0" applyFill="0" applyBorder="0" applyAlignment="0"/>
    <xf numFmtId="210" fontId="13" fillId="0" borderId="0" applyFill="0" applyBorder="0" applyAlignment="0"/>
    <xf numFmtId="210" fontId="9" fillId="0" borderId="0" applyFill="0" applyBorder="0" applyAlignment="0"/>
    <xf numFmtId="208" fontId="8" fillId="0" borderId="0" applyFill="0" applyBorder="0" applyAlignment="0"/>
    <xf numFmtId="0" fontId="84" fillId="0" borderId="0" applyNumberFormat="0" applyFont="0" applyFill="0" applyBorder="0" applyAlignment="0" applyProtection="0">
      <alignment horizontal="left"/>
    </xf>
    <xf numFmtId="1" fontId="7" fillId="0" borderId="53" applyNumberFormat="0" applyFill="0" applyAlignment="0" applyProtection="0">
      <alignment horizontal="center" vertical="center"/>
    </xf>
    <xf numFmtId="0" fontId="89" fillId="35" borderId="0" applyNumberFormat="0" applyFont="0" applyBorder="0" applyAlignment="0">
      <alignment horizontal="center"/>
    </xf>
    <xf numFmtId="219" fontId="90" fillId="0" borderId="0" applyNumberFormat="0" applyFill="0" applyBorder="0" applyAlignment="0" applyProtection="0">
      <alignment horizontal="left"/>
    </xf>
    <xf numFmtId="0" fontId="91" fillId="5" borderId="0" applyNumberFormat="0" applyBorder="0" applyAlignment="0" applyProtection="0"/>
    <xf numFmtId="0" fontId="89" fillId="1" borderId="25" applyNumberFormat="0" applyFont="0" applyAlignment="0">
      <alignment horizontal="center"/>
    </xf>
    <xf numFmtId="0" fontId="92" fillId="28" borderId="73" applyNumberFormat="0" applyAlignment="0" applyProtection="0"/>
    <xf numFmtId="0" fontId="93" fillId="0" borderId="0" applyNumberFormat="0" applyFill="0" applyBorder="0" applyAlignment="0">
      <alignment horizontal="center"/>
    </xf>
    <xf numFmtId="1" fontId="94" fillId="0" borderId="0" applyBorder="0">
      <alignment horizontal="left" vertical="top" wrapText="1"/>
    </xf>
    <xf numFmtId="0" fontId="7" fillId="0" borderId="0"/>
    <xf numFmtId="0" fontId="7" fillId="0" borderId="0"/>
    <xf numFmtId="0" fontId="12" fillId="0" borderId="0"/>
    <xf numFmtId="40" fontId="95" fillId="0" borderId="0" applyBorder="0">
      <alignment horizontal="right"/>
    </xf>
    <xf numFmtId="49" fontId="32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9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66" applyNumberFormat="0" applyFill="0" applyAlignment="0" applyProtection="0"/>
    <xf numFmtId="0" fontId="100" fillId="0" borderId="68" applyNumberFormat="0" applyFill="0" applyAlignment="0" applyProtection="0"/>
    <xf numFmtId="0" fontId="101" fillId="0" borderId="70" applyNumberFormat="0" applyFill="0" applyAlignment="0" applyProtection="0"/>
    <xf numFmtId="0" fontId="101" fillId="0" borderId="0" applyNumberFormat="0" applyFill="0" applyBorder="0" applyAlignment="0" applyProtection="0"/>
    <xf numFmtId="0" fontId="49" fillId="0" borderId="74" applyNumberFormat="0" applyFill="0" applyAlignment="0" applyProtection="0"/>
    <xf numFmtId="0" fontId="102" fillId="0" borderId="75" applyNumberFormat="0" applyFill="0" applyAlignment="0" applyProtection="0"/>
    <xf numFmtId="0" fontId="103" fillId="30" borderId="64" applyNumberFormat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0" fillId="28" borderId="6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64" applyNumberFormat="0" applyAlignment="0" applyProtection="0"/>
    <xf numFmtId="0" fontId="45" fillId="0" borderId="63" applyNumberFormat="0" applyFill="0" applyAlignment="0" applyProtection="0"/>
    <xf numFmtId="0" fontId="46" fillId="5" borderId="0" applyNumberFormat="0" applyBorder="0" applyAlignment="0" applyProtection="0"/>
    <xf numFmtId="0" fontId="5" fillId="0" borderId="0"/>
    <xf numFmtId="0" fontId="22" fillId="0" borderId="0"/>
    <xf numFmtId="0" fontId="104" fillId="0" borderId="0"/>
    <xf numFmtId="0" fontId="22" fillId="0" borderId="0"/>
    <xf numFmtId="0" fontId="2" fillId="0" borderId="0"/>
    <xf numFmtId="0" fontId="47" fillId="8" borderId="62" applyNumberFormat="0" applyAlignment="0" applyProtection="0"/>
    <xf numFmtId="0" fontId="48" fillId="17" borderId="0" applyNumberFormat="0" applyBorder="0" applyAlignment="0" applyProtection="0"/>
    <xf numFmtId="9" fontId="21" fillId="0" borderId="0" applyFont="0" applyFill="0" applyBorder="0" applyAlignment="0" applyProtection="0"/>
    <xf numFmtId="0" fontId="49" fillId="0" borderId="74" applyNumberFormat="0" applyFill="0" applyAlignment="0" applyProtection="0"/>
    <xf numFmtId="43" fontId="13" fillId="36" borderId="13"/>
    <xf numFmtId="0" fontId="50" fillId="4" borderId="0" applyNumberFormat="0" applyBorder="0" applyAlignment="0" applyProtection="0"/>
    <xf numFmtId="0" fontId="39" fillId="23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51" fillId="28" borderId="73" applyNumberFormat="0" applyAlignment="0" applyProtection="0"/>
    <xf numFmtId="0" fontId="21" fillId="11" borderId="65" applyNumberFormat="0" applyFont="0" applyAlignment="0" applyProtection="0"/>
    <xf numFmtId="0" fontId="52" fillId="0" borderId="66" applyNumberFormat="0" applyFill="0" applyAlignment="0" applyProtection="0"/>
    <xf numFmtId="0" fontId="53" fillId="0" borderId="68" applyNumberFormat="0" applyFill="0" applyAlignment="0" applyProtection="0"/>
    <xf numFmtId="0" fontId="54" fillId="0" borderId="70" applyNumberFormat="0" applyFill="0" applyAlignment="0" applyProtection="0"/>
    <xf numFmtId="0" fontId="54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203" fontId="21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20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303">
    <xf numFmtId="0" fontId="0" fillId="0" borderId="0" xfId="0"/>
    <xf numFmtId="0" fontId="106" fillId="0" borderId="0" xfId="0" applyFont="1"/>
    <xf numFmtId="0" fontId="106" fillId="0" borderId="0" xfId="0" applyFont="1" applyAlignment="1"/>
    <xf numFmtId="0" fontId="107" fillId="0" borderId="0" xfId="23973" applyFont="1" applyBorder="1" applyAlignment="1">
      <alignment horizontal="center"/>
    </xf>
    <xf numFmtId="0" fontId="106" fillId="0" borderId="0" xfId="0" applyFont="1" applyAlignment="1">
      <alignment horizontal="center"/>
    </xf>
    <xf numFmtId="0" fontId="108" fillId="0" borderId="0" xfId="23973" applyFont="1" applyBorder="1" applyAlignment="1">
      <alignment horizontal="center"/>
    </xf>
    <xf numFmtId="0" fontId="109" fillId="0" borderId="0" xfId="0" applyFont="1" applyAlignment="1"/>
    <xf numFmtId="0" fontId="14" fillId="0" borderId="2" xfId="22250" applyFont="1" applyBorder="1" applyAlignment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/>
    <xf numFmtId="0" fontId="14" fillId="0" borderId="0" xfId="22250" applyFont="1" applyBorder="1" applyAlignment="1">
      <alignment horizontal="center"/>
    </xf>
    <xf numFmtId="0" fontId="14" fillId="0" borderId="2" xfId="0" applyFont="1" applyFill="1" applyBorder="1" applyAlignment="1"/>
    <xf numFmtId="0" fontId="14" fillId="0" borderId="3" xfId="0" applyFont="1" applyBorder="1" applyAlignment="1"/>
    <xf numFmtId="0" fontId="14" fillId="0" borderId="0" xfId="22250" applyFont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09" fillId="0" borderId="0" xfId="22250" applyFont="1" applyBorder="1" applyAlignment="1"/>
    <xf numFmtId="0" fontId="14" fillId="0" borderId="0" xfId="0" applyFont="1" applyFill="1" applyBorder="1" applyAlignment="1"/>
    <xf numFmtId="0" fontId="109" fillId="0" borderId="0" xfId="0" applyFont="1" applyFill="1" applyBorder="1" applyAlignment="1"/>
    <xf numFmtId="43" fontId="14" fillId="0" borderId="0" xfId="0" applyNumberFormat="1" applyFont="1" applyFill="1" applyBorder="1" applyAlignment="1"/>
    <xf numFmtId="0" fontId="109" fillId="0" borderId="0" xfId="0" applyFont="1" applyBorder="1" applyAlignment="1"/>
    <xf numFmtId="43" fontId="14" fillId="0" borderId="4" xfId="0" applyNumberFormat="1" applyFont="1" applyBorder="1" applyAlignment="1"/>
    <xf numFmtId="0" fontId="109" fillId="0" borderId="0" xfId="0" applyFont="1" applyAlignment="1">
      <alignment horizontal="center"/>
    </xf>
    <xf numFmtId="0" fontId="14" fillId="0" borderId="5" xfId="22250" applyFont="1" applyBorder="1" applyAlignment="1"/>
    <xf numFmtId="0" fontId="14" fillId="0" borderId="5" xfId="0" applyFont="1" applyBorder="1" applyAlignment="1">
      <alignment horizontal="left"/>
    </xf>
    <xf numFmtId="0" fontId="14" fillId="0" borderId="5" xfId="0" applyFont="1" applyBorder="1" applyAlignment="1"/>
    <xf numFmtId="43" fontId="14" fillId="0" borderId="5" xfId="0" applyNumberFormat="1" applyFont="1" applyFill="1" applyBorder="1" applyAlignment="1"/>
    <xf numFmtId="43" fontId="14" fillId="0" borderId="5" xfId="0" applyNumberFormat="1" applyFont="1" applyFill="1" applyBorder="1" applyAlignment="1">
      <alignment horizontal="left"/>
    </xf>
    <xf numFmtId="43" fontId="14" fillId="0" borderId="6" xfId="0" applyNumberFormat="1" applyFont="1" applyBorder="1" applyAlignment="1">
      <alignment horizontal="right"/>
    </xf>
    <xf numFmtId="0" fontId="14" fillId="13" borderId="8" xfId="0" applyFont="1" applyFill="1" applyBorder="1" applyAlignment="1">
      <alignment horizontal="right"/>
    </xf>
    <xf numFmtId="0" fontId="110" fillId="13" borderId="10" xfId="6597" applyFont="1" applyFill="1" applyBorder="1" applyAlignment="1">
      <alignment horizontal="center"/>
    </xf>
    <xf numFmtId="43" fontId="14" fillId="13" borderId="13" xfId="0" applyNumberFormat="1" applyFont="1" applyFill="1" applyBorder="1" applyAlignment="1">
      <alignment horizontal="center"/>
    </xf>
    <xf numFmtId="0" fontId="14" fillId="13" borderId="7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13" borderId="15" xfId="0" applyFont="1" applyFill="1" applyBorder="1" applyAlignment="1">
      <alignment horizontal="right"/>
    </xf>
    <xf numFmtId="0" fontId="110" fillId="13" borderId="13" xfId="6597" applyFont="1" applyFill="1" applyBorder="1" applyAlignment="1">
      <alignment horizontal="center"/>
    </xf>
    <xf numFmtId="192" fontId="110" fillId="13" borderId="13" xfId="6597" applyNumberFormat="1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4" fillId="13" borderId="13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109" fillId="0" borderId="17" xfId="0" applyFont="1" applyBorder="1" applyAlignment="1">
      <alignment horizontal="right"/>
    </xf>
    <xf numFmtId="0" fontId="14" fillId="0" borderId="18" xfId="0" applyFont="1" applyBorder="1" applyAlignment="1"/>
    <xf numFmtId="0" fontId="111" fillId="14" borderId="16" xfId="6597" applyFont="1" applyFill="1" applyBorder="1" applyAlignment="1">
      <alignment horizontal="left"/>
    </xf>
    <xf numFmtId="0" fontId="111" fillId="14" borderId="16" xfId="3275" applyFont="1" applyFill="1" applyBorder="1" applyAlignment="1">
      <alignment horizontal="left"/>
    </xf>
    <xf numFmtId="0" fontId="112" fillId="14" borderId="16" xfId="6597" applyFont="1" applyFill="1" applyBorder="1" applyAlignment="1">
      <alignment horizontal="left"/>
    </xf>
    <xf numFmtId="0" fontId="109" fillId="0" borderId="16" xfId="6597" applyFont="1" applyBorder="1" applyAlignment="1">
      <alignment horizontal="center"/>
    </xf>
    <xf numFmtId="43" fontId="109" fillId="0" borderId="16" xfId="6597" applyNumberFormat="1" applyFont="1" applyBorder="1" applyAlignment="1"/>
    <xf numFmtId="43" fontId="109" fillId="0" borderId="16" xfId="6597" applyNumberFormat="1" applyFont="1" applyFill="1" applyBorder="1" applyAlignment="1"/>
    <xf numFmtId="0" fontId="111" fillId="0" borderId="16" xfId="6597" applyFont="1" applyFill="1" applyBorder="1" applyAlignment="1">
      <alignment horizontal="center"/>
    </xf>
    <xf numFmtId="0" fontId="109" fillId="0" borderId="0" xfId="17166" applyFont="1" applyFill="1" applyAlignment="1"/>
    <xf numFmtId="0" fontId="109" fillId="0" borderId="0" xfId="0" applyFont="1" applyFill="1" applyAlignment="1"/>
    <xf numFmtId="0" fontId="109" fillId="0" borderId="16" xfId="0" applyFont="1" applyBorder="1" applyAlignment="1"/>
    <xf numFmtId="0" fontId="109" fillId="0" borderId="18" xfId="0" applyFont="1" applyBorder="1" applyAlignment="1"/>
    <xf numFmtId="0" fontId="109" fillId="0" borderId="16" xfId="6597" quotePrefix="1" applyFont="1" applyBorder="1" applyAlignment="1">
      <alignment horizontal="center"/>
    </xf>
    <xf numFmtId="43" fontId="109" fillId="0" borderId="0" xfId="0" applyNumberFormat="1" applyFont="1" applyFill="1" applyAlignment="1"/>
    <xf numFmtId="0" fontId="109" fillId="0" borderId="16" xfId="6597" applyFont="1" applyFill="1" applyBorder="1" applyAlignment="1"/>
    <xf numFmtId="0" fontId="14" fillId="0" borderId="13" xfId="0" applyFont="1" applyFill="1" applyBorder="1" applyAlignment="1"/>
    <xf numFmtId="0" fontId="14" fillId="0" borderId="11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center"/>
    </xf>
    <xf numFmtId="0" fontId="110" fillId="0" borderId="13" xfId="6597" applyFont="1" applyFill="1" applyBorder="1" applyAlignment="1">
      <alignment horizontal="left"/>
    </xf>
    <xf numFmtId="0" fontId="110" fillId="0" borderId="13" xfId="3275" applyFont="1" applyFill="1" applyBorder="1" applyAlignment="1">
      <alignment horizontal="left"/>
    </xf>
    <xf numFmtId="0" fontId="14" fillId="0" borderId="13" xfId="6597" applyFont="1" applyFill="1" applyBorder="1" applyAlignment="1">
      <alignment horizontal="center"/>
    </xf>
    <xf numFmtId="43" fontId="14" fillId="0" borderId="13" xfId="6597" applyNumberFormat="1" applyFont="1" applyFill="1" applyBorder="1" applyAlignment="1"/>
    <xf numFmtId="43" fontId="14" fillId="0" borderId="13" xfId="6597" applyNumberFormat="1" applyFont="1" applyFill="1" applyBorder="1" applyAlignment="1">
      <alignment horizontal="center"/>
    </xf>
    <xf numFmtId="0" fontId="14" fillId="0" borderId="13" xfId="6597" applyFont="1" applyFill="1" applyBorder="1" applyAlignment="1"/>
    <xf numFmtId="43" fontId="109" fillId="0" borderId="0" xfId="17166" applyNumberFormat="1" applyFont="1" applyFill="1" applyAlignment="1"/>
    <xf numFmtId="0" fontId="14" fillId="0" borderId="51" xfId="0" applyFont="1" applyBorder="1" applyAlignment="1">
      <alignment horizontal="center"/>
    </xf>
    <xf numFmtId="0" fontId="109" fillId="0" borderId="23" xfId="0" applyFont="1" applyBorder="1" applyAlignment="1">
      <alignment horizontal="right"/>
    </xf>
    <xf numFmtId="0" fontId="14" fillId="0" borderId="19" xfId="0" applyFont="1" applyBorder="1" applyAlignment="1"/>
    <xf numFmtId="0" fontId="111" fillId="14" borderId="51" xfId="6597" applyFont="1" applyFill="1" applyBorder="1" applyAlignment="1">
      <alignment horizontal="left"/>
    </xf>
    <xf numFmtId="0" fontId="111" fillId="14" borderId="51" xfId="3275" applyFont="1" applyFill="1" applyBorder="1" applyAlignment="1">
      <alignment horizontal="left"/>
    </xf>
    <xf numFmtId="0" fontId="112" fillId="14" borderId="51" xfId="6597" applyFont="1" applyFill="1" applyBorder="1" applyAlignment="1">
      <alignment horizontal="left"/>
    </xf>
    <xf numFmtId="0" fontId="109" fillId="0" borderId="51" xfId="6597" applyFont="1" applyBorder="1" applyAlignment="1">
      <alignment horizontal="center"/>
    </xf>
    <xf numFmtId="43" fontId="109" fillId="0" borderId="51" xfId="6597" applyNumberFormat="1" applyFont="1" applyBorder="1" applyAlignment="1"/>
    <xf numFmtId="43" fontId="109" fillId="0" borderId="51" xfId="6597" applyNumberFormat="1" applyFont="1" applyFill="1" applyBorder="1" applyAlignment="1"/>
    <xf numFmtId="0" fontId="111" fillId="0" borderId="51" xfId="6597" applyFont="1" applyFill="1" applyBorder="1" applyAlignment="1">
      <alignment horizontal="center"/>
    </xf>
    <xf numFmtId="2" fontId="109" fillId="0" borderId="16" xfId="6597" applyNumberFormat="1" applyFont="1" applyBorder="1" applyAlignment="1">
      <alignment horizontal="center"/>
    </xf>
    <xf numFmtId="0" fontId="109" fillId="0" borderId="59" xfId="0" applyFont="1" applyBorder="1" applyAlignment="1"/>
    <xf numFmtId="0" fontId="109" fillId="0" borderId="57" xfId="0" applyFont="1" applyBorder="1" applyAlignment="1">
      <alignment horizontal="right"/>
    </xf>
    <xf numFmtId="0" fontId="109" fillId="0" borderId="58" xfId="0" applyFont="1" applyBorder="1" applyAlignment="1"/>
    <xf numFmtId="0" fontId="111" fillId="14" borderId="59" xfId="6597" applyFont="1" applyFill="1" applyBorder="1" applyAlignment="1">
      <alignment horizontal="left"/>
    </xf>
    <xf numFmtId="0" fontId="111" fillId="14" borderId="59" xfId="3275" applyFont="1" applyFill="1" applyBorder="1" applyAlignment="1">
      <alignment horizontal="left"/>
    </xf>
    <xf numFmtId="0" fontId="112" fillId="14" borderId="59" xfId="6597" applyFont="1" applyFill="1" applyBorder="1" applyAlignment="1">
      <alignment horizontal="left"/>
    </xf>
    <xf numFmtId="2" fontId="109" fillId="0" borderId="59" xfId="6597" applyNumberFormat="1" applyFont="1" applyBorder="1" applyAlignment="1">
      <alignment horizontal="center"/>
    </xf>
    <xf numFmtId="0" fontId="109" fillId="0" borderId="59" xfId="6597" applyFont="1" applyBorder="1" applyAlignment="1">
      <alignment horizontal="center"/>
    </xf>
    <xf numFmtId="43" fontId="109" fillId="0" borderId="59" xfId="6597" applyNumberFormat="1" applyFont="1" applyBorder="1" applyAlignment="1"/>
    <xf numFmtId="43" fontId="109" fillId="0" borderId="59" xfId="6597" applyNumberFormat="1" applyFont="1" applyFill="1" applyBorder="1" applyAlignment="1"/>
    <xf numFmtId="0" fontId="109" fillId="0" borderId="59" xfId="6597" applyFont="1" applyFill="1" applyBorder="1" applyAlignment="1"/>
    <xf numFmtId="0" fontId="109" fillId="0" borderId="52" xfId="0" applyFont="1" applyBorder="1" applyAlignment="1"/>
    <xf numFmtId="0" fontId="109" fillId="0" borderId="54" xfId="0" applyFont="1" applyBorder="1" applyAlignment="1">
      <alignment horizontal="right"/>
    </xf>
    <xf numFmtId="0" fontId="109" fillId="0" borderId="55" xfId="0" applyFont="1" applyBorder="1" applyAlignment="1"/>
    <xf numFmtId="0" fontId="111" fillId="14" borderId="52" xfId="6597" applyFont="1" applyFill="1" applyBorder="1" applyAlignment="1">
      <alignment horizontal="left"/>
    </xf>
    <xf numFmtId="0" fontId="111" fillId="14" borderId="52" xfId="3275" applyFont="1" applyFill="1" applyBorder="1" applyAlignment="1">
      <alignment horizontal="left"/>
    </xf>
    <xf numFmtId="0" fontId="112" fillId="14" borderId="52" xfId="6597" applyFont="1" applyFill="1" applyBorder="1" applyAlignment="1">
      <alignment horizontal="left"/>
    </xf>
    <xf numFmtId="2" fontId="109" fillId="0" borderId="52" xfId="6597" applyNumberFormat="1" applyFont="1" applyBorder="1" applyAlignment="1">
      <alignment horizontal="center"/>
    </xf>
    <xf numFmtId="0" fontId="109" fillId="0" borderId="52" xfId="6597" applyFont="1" applyBorder="1" applyAlignment="1">
      <alignment horizontal="center"/>
    </xf>
    <xf numFmtId="43" fontId="109" fillId="0" borderId="52" xfId="6597" applyNumberFormat="1" applyFont="1" applyBorder="1" applyAlignment="1"/>
    <xf numFmtId="43" fontId="109" fillId="0" borderId="52" xfId="6597" applyNumberFormat="1" applyFont="1" applyFill="1" applyBorder="1" applyAlignment="1"/>
    <xf numFmtId="0" fontId="109" fillId="0" borderId="52" xfId="6597" applyFont="1" applyFill="1" applyBorder="1" applyAlignment="1"/>
    <xf numFmtId="0" fontId="109" fillId="0" borderId="13" xfId="0" applyFont="1" applyBorder="1" applyAlignment="1"/>
    <xf numFmtId="0" fontId="109" fillId="0" borderId="11" xfId="0" applyFont="1" applyBorder="1" applyAlignment="1">
      <alignment horizontal="right"/>
    </xf>
    <xf numFmtId="0" fontId="14" fillId="0" borderId="12" xfId="0" applyFont="1" applyBorder="1" applyAlignment="1">
      <alignment horizontal="center"/>
    </xf>
    <xf numFmtId="0" fontId="111" fillId="14" borderId="13" xfId="6597" applyFont="1" applyFill="1" applyBorder="1" applyAlignment="1">
      <alignment horizontal="left"/>
    </xf>
    <xf numFmtId="0" fontId="111" fillId="14" borderId="13" xfId="3275" applyFont="1" applyFill="1" applyBorder="1" applyAlignment="1">
      <alignment horizontal="left"/>
    </xf>
    <xf numFmtId="0" fontId="112" fillId="14" borderId="13" xfId="6597" applyFont="1" applyFill="1" applyBorder="1" applyAlignment="1">
      <alignment horizontal="left"/>
    </xf>
    <xf numFmtId="2" fontId="109" fillId="0" borderId="13" xfId="6597" applyNumberFormat="1" applyFont="1" applyBorder="1" applyAlignment="1">
      <alignment horizontal="center"/>
    </xf>
    <xf numFmtId="0" fontId="109" fillId="0" borderId="13" xfId="6597" applyFont="1" applyBorder="1" applyAlignment="1">
      <alignment horizontal="center"/>
    </xf>
    <xf numFmtId="43" fontId="109" fillId="0" borderId="13" xfId="6597" applyNumberFormat="1" applyFont="1" applyBorder="1" applyAlignment="1"/>
    <xf numFmtId="0" fontId="109" fillId="0" borderId="13" xfId="6597" applyFont="1" applyFill="1" applyBorder="1" applyAlignment="1"/>
    <xf numFmtId="43" fontId="109" fillId="0" borderId="13" xfId="6597" applyNumberFormat="1" applyFont="1" applyFill="1" applyBorder="1" applyAlignment="1"/>
    <xf numFmtId="191" fontId="109" fillId="0" borderId="0" xfId="6597" applyNumberFormat="1" applyFont="1" applyFill="1" applyAlignment="1">
      <alignment horizontal="right"/>
    </xf>
    <xf numFmtId="0" fontId="110" fillId="14" borderId="0" xfId="6597" applyFont="1" applyFill="1" applyAlignment="1"/>
    <xf numFmtId="192" fontId="110" fillId="14" borderId="0" xfId="6597" applyNumberFormat="1" applyFont="1" applyFill="1" applyAlignment="1"/>
    <xf numFmtId="0" fontId="109" fillId="0" borderId="0" xfId="0" applyFont="1" applyFill="1" applyAlignment="1">
      <alignment horizontal="center"/>
    </xf>
    <xf numFmtId="0" fontId="109" fillId="0" borderId="51" xfId="0" applyFont="1" applyBorder="1" applyAlignment="1">
      <alignment horizontal="center"/>
    </xf>
    <xf numFmtId="0" fontId="109" fillId="0" borderId="51" xfId="6597" applyFont="1" applyFill="1" applyBorder="1" applyAlignment="1"/>
    <xf numFmtId="0" fontId="14" fillId="0" borderId="17" xfId="0" applyFont="1" applyBorder="1" applyAlignment="1">
      <alignment horizontal="right"/>
    </xf>
    <xf numFmtId="0" fontId="14" fillId="0" borderId="18" xfId="0" applyFont="1" applyBorder="1" applyAlignment="1">
      <alignment horizontal="center"/>
    </xf>
    <xf numFmtId="0" fontId="108" fillId="0" borderId="0" xfId="16148" applyFont="1"/>
    <xf numFmtId="0" fontId="107" fillId="0" borderId="24" xfId="23973" applyFont="1" applyBorder="1"/>
    <xf numFmtId="43" fontId="107" fillId="0" borderId="24" xfId="23973" applyNumberFormat="1" applyFont="1" applyBorder="1" applyAlignment="1"/>
    <xf numFmtId="43" fontId="107" fillId="0" borderId="24" xfId="23973" applyNumberFormat="1" applyFont="1" applyBorder="1"/>
    <xf numFmtId="0" fontId="107" fillId="0" borderId="25" xfId="23973" applyFont="1" applyBorder="1"/>
    <xf numFmtId="0" fontId="107" fillId="0" borderId="25" xfId="23973" applyFont="1" applyBorder="1" applyAlignment="1"/>
    <xf numFmtId="43" fontId="107" fillId="0" borderId="25" xfId="23973" applyNumberFormat="1" applyFont="1" applyBorder="1"/>
    <xf numFmtId="0" fontId="107" fillId="0" borderId="0" xfId="23973" applyFont="1" applyBorder="1"/>
    <xf numFmtId="202" fontId="107" fillId="0" borderId="0" xfId="23973" applyNumberFormat="1" applyFont="1" applyAlignment="1">
      <alignment horizontal="left"/>
    </xf>
    <xf numFmtId="195" fontId="113" fillId="0" borderId="26" xfId="23973" applyNumberFormat="1" applyFont="1" applyFill="1" applyBorder="1" applyAlignment="1"/>
    <xf numFmtId="195" fontId="107" fillId="0" borderId="26" xfId="23973" applyNumberFormat="1" applyFont="1" applyFill="1" applyBorder="1" applyAlignment="1"/>
    <xf numFmtId="0" fontId="107" fillId="0" borderId="25" xfId="23973" applyFont="1" applyBorder="1" applyAlignment="1">
      <alignment horizontal="right"/>
    </xf>
    <xf numFmtId="0" fontId="108" fillId="0" borderId="36" xfId="23973" applyFont="1" applyBorder="1" applyAlignment="1">
      <alignment horizontal="center"/>
    </xf>
    <xf numFmtId="43" fontId="108" fillId="0" borderId="40" xfId="22250" applyNumberFormat="1" applyFont="1" applyBorder="1" applyAlignment="1">
      <alignment horizontal="center"/>
    </xf>
    <xf numFmtId="2" fontId="108" fillId="0" borderId="41" xfId="23973" applyNumberFormat="1" applyFont="1" applyBorder="1" applyAlignment="1">
      <alignment horizontal="center"/>
    </xf>
    <xf numFmtId="43" fontId="108" fillId="0" borderId="0" xfId="16148" applyNumberFormat="1" applyFont="1"/>
    <xf numFmtId="0" fontId="107" fillId="0" borderId="42" xfId="23973" applyFont="1" applyBorder="1" applyAlignment="1">
      <alignment horizontal="center"/>
    </xf>
    <xf numFmtId="43" fontId="107" fillId="0" borderId="16" xfId="22250" applyNumberFormat="1" applyFont="1" applyBorder="1" applyAlignment="1">
      <alignment horizontal="center"/>
    </xf>
    <xf numFmtId="0" fontId="108" fillId="0" borderId="0" xfId="16149" applyFont="1"/>
    <xf numFmtId="190" fontId="108" fillId="0" borderId="0" xfId="16149" applyNumberFormat="1" applyFont="1"/>
    <xf numFmtId="0" fontId="108" fillId="0" borderId="42" xfId="23973" applyFont="1" applyBorder="1" applyAlignment="1">
      <alignment horizontal="center"/>
    </xf>
    <xf numFmtId="0" fontId="114" fillId="12" borderId="8" xfId="23973" applyFont="1" applyFill="1" applyBorder="1" applyAlignment="1"/>
    <xf numFmtId="0" fontId="114" fillId="12" borderId="10" xfId="23973" applyFont="1" applyFill="1" applyBorder="1" applyAlignment="1"/>
    <xf numFmtId="0" fontId="114" fillId="12" borderId="9" xfId="23973" applyFont="1" applyFill="1" applyBorder="1" applyAlignment="1">
      <alignment horizontal="right"/>
    </xf>
    <xf numFmtId="43" fontId="114" fillId="12" borderId="11" xfId="23973" applyNumberFormat="1" applyFont="1" applyFill="1" applyBorder="1" applyAlignment="1"/>
    <xf numFmtId="0" fontId="114" fillId="12" borderId="45" xfId="23973" applyFont="1" applyFill="1" applyBorder="1"/>
    <xf numFmtId="0" fontId="108" fillId="0" borderId="0" xfId="16147" applyFont="1"/>
    <xf numFmtId="2" fontId="108" fillId="0" borderId="0" xfId="22250" applyNumberFormat="1" applyFont="1"/>
    <xf numFmtId="0" fontId="114" fillId="12" borderId="47" xfId="23973" applyFont="1" applyFill="1" applyBorder="1" applyAlignment="1">
      <alignment horizontal="right"/>
    </xf>
    <xf numFmtId="0" fontId="114" fillId="12" borderId="0" xfId="23973" applyFont="1" applyFill="1" applyBorder="1" applyAlignment="1">
      <alignment horizontal="right"/>
    </xf>
    <xf numFmtId="43" fontId="114" fillId="12" borderId="8" xfId="23973" applyNumberFormat="1" applyFont="1" applyFill="1" applyBorder="1" applyAlignment="1"/>
    <xf numFmtId="0" fontId="115" fillId="12" borderId="48" xfId="23973" applyFont="1" applyFill="1" applyBorder="1"/>
    <xf numFmtId="43" fontId="108" fillId="0" borderId="0" xfId="22250" applyNumberFormat="1" applyFont="1"/>
    <xf numFmtId="0" fontId="116" fillId="0" borderId="0" xfId="22250" applyFont="1"/>
    <xf numFmtId="10" fontId="108" fillId="0" borderId="0" xfId="25454" applyNumberFormat="1" applyFont="1"/>
    <xf numFmtId="0" fontId="114" fillId="12" borderId="49" xfId="23973" applyFont="1" applyFill="1" applyBorder="1" applyAlignment="1">
      <alignment horizontal="left"/>
    </xf>
    <xf numFmtId="0" fontId="108" fillId="0" borderId="0" xfId="16148" applyFont="1" applyAlignment="1">
      <alignment horizontal="right"/>
    </xf>
    <xf numFmtId="0" fontId="108" fillId="0" borderId="0" xfId="23973" applyFont="1" applyBorder="1"/>
    <xf numFmtId="0" fontId="108" fillId="0" borderId="0" xfId="23973" applyFont="1"/>
    <xf numFmtId="43" fontId="117" fillId="0" borderId="0" xfId="23973" applyNumberFormat="1" applyFont="1" applyFill="1" applyBorder="1"/>
    <xf numFmtId="0" fontId="117" fillId="0" borderId="0" xfId="23973" applyFont="1" applyFill="1"/>
    <xf numFmtId="43" fontId="118" fillId="0" borderId="0" xfId="23973" applyNumberFormat="1" applyFont="1" applyFill="1" applyBorder="1"/>
    <xf numFmtId="43" fontId="108" fillId="0" borderId="0" xfId="16147" applyNumberFormat="1" applyFont="1"/>
    <xf numFmtId="0" fontId="107" fillId="0" borderId="0" xfId="23973" applyFont="1" applyFill="1" applyBorder="1" applyAlignment="1"/>
    <xf numFmtId="0" fontId="108" fillId="0" borderId="0" xfId="23973" applyFont="1" applyBorder="1" applyAlignment="1"/>
    <xf numFmtId="0" fontId="108" fillId="0" borderId="0" xfId="16147" applyFont="1" applyBorder="1"/>
    <xf numFmtId="0" fontId="108" fillId="0" borderId="0" xfId="24708" applyFont="1" applyBorder="1" applyAlignment="1">
      <alignment horizontal="center"/>
    </xf>
    <xf numFmtId="0" fontId="108" fillId="0" borderId="0" xfId="16150" applyFont="1" applyAlignment="1"/>
    <xf numFmtId="0" fontId="108" fillId="0" borderId="0" xfId="23973" applyFont="1" applyFill="1" applyBorder="1"/>
    <xf numFmtId="0" fontId="108" fillId="0" borderId="0" xfId="16150" applyFont="1" applyAlignment="1">
      <alignment horizontal="center"/>
    </xf>
    <xf numFmtId="0" fontId="108" fillId="0" borderId="0" xfId="16148" applyFont="1" applyAlignment="1"/>
    <xf numFmtId="0" fontId="118" fillId="0" borderId="0" xfId="23973" applyFont="1" applyBorder="1" applyAlignment="1">
      <alignment horizontal="center"/>
    </xf>
    <xf numFmtId="0" fontId="108" fillId="0" borderId="0" xfId="16150" applyFont="1" applyBorder="1"/>
    <xf numFmtId="43" fontId="108" fillId="0" borderId="0" xfId="23973" applyNumberFormat="1" applyFont="1"/>
    <xf numFmtId="0" fontId="108" fillId="0" borderId="25" xfId="23973" applyFont="1" applyBorder="1" applyAlignment="1"/>
    <xf numFmtId="43" fontId="107" fillId="0" borderId="24" xfId="23973" applyNumberFormat="1" applyFont="1" applyBorder="1" applyAlignment="1">
      <alignment horizontal="left"/>
    </xf>
    <xf numFmtId="43" fontId="108" fillId="0" borderId="24" xfId="23973" applyNumberFormat="1" applyFont="1" applyBorder="1"/>
    <xf numFmtId="0" fontId="108" fillId="0" borderId="24" xfId="23973" applyFont="1" applyBorder="1"/>
    <xf numFmtId="43" fontId="107" fillId="0" borderId="25" xfId="23973" applyNumberFormat="1" applyFont="1" applyBorder="1" applyAlignment="1">
      <alignment horizontal="left"/>
    </xf>
    <xf numFmtId="43" fontId="108" fillId="0" borderId="25" xfId="23973" applyNumberFormat="1" applyFont="1" applyBorder="1"/>
    <xf numFmtId="0" fontId="108" fillId="0" borderId="25" xfId="23973" applyFont="1" applyBorder="1"/>
    <xf numFmtId="192" fontId="107" fillId="0" borderId="25" xfId="23973" applyNumberFormat="1" applyFont="1" applyBorder="1" applyAlignment="1">
      <alignment horizontal="left"/>
    </xf>
    <xf numFmtId="43" fontId="107" fillId="13" borderId="7" xfId="23973" applyNumberFormat="1" applyFont="1" applyFill="1" applyBorder="1" applyAlignment="1">
      <alignment horizontal="center"/>
    </xf>
    <xf numFmtId="43" fontId="107" fillId="13" borderId="14" xfId="23973" applyNumberFormat="1" applyFont="1" applyFill="1" applyBorder="1" applyAlignment="1">
      <alignment horizontal="center"/>
    </xf>
    <xf numFmtId="0" fontId="107" fillId="0" borderId="0" xfId="23973" applyFont="1" applyBorder="1" applyAlignment="1"/>
    <xf numFmtId="0" fontId="108" fillId="0" borderId="51" xfId="23973" applyFont="1" applyBorder="1"/>
    <xf numFmtId="0" fontId="107" fillId="0" borderId="51" xfId="23973" applyFont="1" applyBorder="1" applyAlignment="1">
      <alignment horizontal="center"/>
    </xf>
    <xf numFmtId="43" fontId="108" fillId="0" borderId="51" xfId="23973" applyNumberFormat="1" applyFont="1" applyBorder="1" applyAlignment="1">
      <alignment horizontal="center"/>
    </xf>
    <xf numFmtId="43" fontId="108" fillId="0" borderId="0" xfId="23973" applyNumberFormat="1" applyFont="1" applyBorder="1"/>
    <xf numFmtId="0" fontId="108" fillId="0" borderId="16" xfId="23973" applyFont="1" applyBorder="1" applyAlignment="1">
      <alignment horizontal="center"/>
    </xf>
    <xf numFmtId="43" fontId="108" fillId="0" borderId="16" xfId="23973" applyNumberFormat="1" applyFont="1" applyBorder="1" applyAlignment="1">
      <alignment horizontal="center"/>
    </xf>
    <xf numFmtId="9" fontId="119" fillId="0" borderId="16" xfId="17166" applyNumberFormat="1" applyFont="1" applyBorder="1" applyAlignment="1">
      <alignment horizontal="center"/>
    </xf>
    <xf numFmtId="0" fontId="108" fillId="0" borderId="16" xfId="23973" applyFont="1" applyBorder="1" applyAlignment="1">
      <alignment horizontal="left"/>
    </xf>
    <xf numFmtId="43" fontId="107" fillId="0" borderId="0" xfId="23973" applyNumberFormat="1" applyFont="1" applyBorder="1" applyAlignment="1">
      <alignment horizontal="center"/>
    </xf>
    <xf numFmtId="0" fontId="108" fillId="0" borderId="16" xfId="23973" applyFont="1" applyBorder="1"/>
    <xf numFmtId="43" fontId="108" fillId="0" borderId="16" xfId="23973" applyNumberFormat="1" applyFont="1" applyBorder="1"/>
    <xf numFmtId="194" fontId="108" fillId="0" borderId="16" xfId="23973" applyNumberFormat="1" applyFont="1" applyBorder="1"/>
    <xf numFmtId="0" fontId="108" fillId="0" borderId="16" xfId="23973" applyFont="1" applyBorder="1" applyAlignment="1"/>
    <xf numFmtId="2" fontId="108" fillId="0" borderId="16" xfId="23973" applyNumberFormat="1" applyFont="1" applyBorder="1"/>
    <xf numFmtId="0" fontId="120" fillId="0" borderId="16" xfId="23973" applyFont="1" applyBorder="1" applyAlignment="1">
      <alignment horizontal="left"/>
    </xf>
    <xf numFmtId="2" fontId="108" fillId="0" borderId="52" xfId="23973" applyNumberFormat="1" applyFont="1" applyBorder="1"/>
    <xf numFmtId="0" fontId="108" fillId="0" borderId="52" xfId="23973" applyFont="1" applyBorder="1" applyAlignment="1"/>
    <xf numFmtId="43" fontId="108" fillId="0" borderId="52" xfId="23973" applyNumberFormat="1" applyFont="1" applyBorder="1"/>
    <xf numFmtId="194" fontId="108" fillId="0" borderId="52" xfId="23973" applyNumberFormat="1" applyFont="1" applyBorder="1"/>
    <xf numFmtId="43" fontId="108" fillId="0" borderId="52" xfId="23973" applyNumberFormat="1" applyFont="1" applyBorder="1" applyAlignment="1">
      <alignment horizontal="center"/>
    </xf>
    <xf numFmtId="0" fontId="108" fillId="0" borderId="52" xfId="23973" applyFont="1" applyBorder="1"/>
    <xf numFmtId="43" fontId="107" fillId="13" borderId="11" xfId="23973" applyNumberFormat="1" applyFont="1" applyFill="1" applyBorder="1" applyAlignment="1"/>
    <xf numFmtId="0" fontId="122" fillId="13" borderId="13" xfId="23973" applyFont="1" applyFill="1" applyBorder="1"/>
    <xf numFmtId="0" fontId="109" fillId="0" borderId="0" xfId="6597" applyFont="1"/>
    <xf numFmtId="10" fontId="108" fillId="0" borderId="0" xfId="25454" applyNumberFormat="1" applyFont="1" applyBorder="1"/>
    <xf numFmtId="0" fontId="121" fillId="13" borderId="11" xfId="23973" applyFont="1" applyFill="1" applyBorder="1" applyAlignment="1"/>
    <xf numFmtId="0" fontId="121" fillId="13" borderId="25" xfId="23973" applyFont="1" applyFill="1" applyBorder="1" applyAlignment="1"/>
    <xf numFmtId="43" fontId="121" fillId="13" borderId="11" xfId="23973" applyNumberFormat="1" applyFont="1" applyFill="1" applyBorder="1" applyAlignment="1"/>
    <xf numFmtId="0" fontId="121" fillId="13" borderId="13" xfId="23973" applyFont="1" applyFill="1" applyBorder="1"/>
    <xf numFmtId="43" fontId="108" fillId="0" borderId="0" xfId="25454" applyNumberFormat="1" applyFont="1" applyBorder="1"/>
    <xf numFmtId="0" fontId="121" fillId="13" borderId="5" xfId="23973" applyFont="1" applyFill="1" applyBorder="1" applyAlignment="1">
      <alignment horizontal="left"/>
    </xf>
    <xf numFmtId="0" fontId="108" fillId="0" borderId="0" xfId="23973" applyFont="1" applyFill="1" applyBorder="1" applyAlignment="1">
      <alignment horizontal="left"/>
    </xf>
    <xf numFmtId="43" fontId="119" fillId="0" borderId="0" xfId="23973" applyNumberFormat="1" applyFont="1" applyFill="1" applyBorder="1" applyAlignment="1"/>
    <xf numFmtId="43" fontId="108" fillId="0" borderId="0" xfId="23973" applyNumberFormat="1" applyFont="1" applyFill="1" applyBorder="1" applyAlignment="1">
      <alignment horizontal="left"/>
    </xf>
    <xf numFmtId="43" fontId="108" fillId="0" borderId="0" xfId="23973" applyNumberFormat="1" applyFont="1" applyFill="1" applyBorder="1" applyAlignment="1"/>
    <xf numFmtId="0" fontId="108" fillId="0" borderId="0" xfId="16148" applyFont="1" applyBorder="1"/>
    <xf numFmtId="0" fontId="108" fillId="0" borderId="0" xfId="22250" applyFont="1"/>
    <xf numFmtId="43" fontId="108" fillId="0" borderId="0" xfId="23973" applyNumberFormat="1" applyFont="1" applyFill="1" applyBorder="1"/>
    <xf numFmtId="0" fontId="108" fillId="0" borderId="0" xfId="16149" applyFont="1" applyBorder="1"/>
    <xf numFmtId="0" fontId="108" fillId="0" borderId="0" xfId="23973" applyFont="1" applyFill="1" applyBorder="1" applyAlignment="1"/>
    <xf numFmtId="0" fontId="108" fillId="0" borderId="0" xfId="24708" applyFont="1" applyBorder="1" applyAlignment="1"/>
    <xf numFmtId="0" fontId="108" fillId="0" borderId="0" xfId="16147" applyFont="1" applyAlignment="1">
      <alignment horizontal="center"/>
    </xf>
    <xf numFmtId="0" fontId="108" fillId="0" borderId="0" xfId="16147" applyFont="1" applyAlignment="1"/>
    <xf numFmtId="0" fontId="108" fillId="0" borderId="0" xfId="24708" applyFont="1"/>
    <xf numFmtId="0" fontId="119" fillId="0" borderId="16" xfId="17166" applyNumberFormat="1" applyFont="1" applyBorder="1" applyAlignment="1">
      <alignment horizontal="center"/>
    </xf>
    <xf numFmtId="0" fontId="109" fillId="0" borderId="53" xfId="0" applyFont="1" applyBorder="1" applyAlignment="1"/>
    <xf numFmtId="0" fontId="109" fillId="0" borderId="47" xfId="0" applyFont="1" applyBorder="1" applyAlignment="1">
      <alignment horizontal="right"/>
    </xf>
    <xf numFmtId="0" fontId="109" fillId="0" borderId="4" xfId="0" applyFont="1" applyBorder="1" applyAlignment="1"/>
    <xf numFmtId="0" fontId="111" fillId="14" borderId="53" xfId="6597" applyFont="1" applyFill="1" applyBorder="1" applyAlignment="1">
      <alignment horizontal="left"/>
    </xf>
    <xf numFmtId="0" fontId="111" fillId="14" borderId="53" xfId="3275" applyFont="1" applyFill="1" applyBorder="1" applyAlignment="1">
      <alignment horizontal="left"/>
    </xf>
    <xf numFmtId="0" fontId="109" fillId="0" borderId="53" xfId="6597" applyFont="1" applyBorder="1" applyAlignment="1">
      <alignment horizontal="center"/>
    </xf>
    <xf numFmtId="43" fontId="109" fillId="0" borderId="53" xfId="6597" applyNumberFormat="1" applyFont="1" applyBorder="1" applyAlignment="1"/>
    <xf numFmtId="0" fontId="109" fillId="0" borderId="53" xfId="6597" applyFont="1" applyFill="1" applyBorder="1" applyAlignment="1"/>
    <xf numFmtId="43" fontId="109" fillId="0" borderId="53" xfId="6597" applyNumberFormat="1" applyFont="1" applyFill="1" applyBorder="1" applyAlignment="1"/>
    <xf numFmtId="1" fontId="109" fillId="0" borderId="16" xfId="6597" applyNumberFormat="1" applyFont="1" applyBorder="1" applyAlignment="1">
      <alignment horizontal="center"/>
    </xf>
    <xf numFmtId="0" fontId="107" fillId="0" borderId="37" xfId="23973" applyFont="1" applyBorder="1" applyAlignment="1">
      <alignment horizontal="center"/>
    </xf>
    <xf numFmtId="0" fontId="107" fillId="0" borderId="38" xfId="23973" applyFont="1" applyBorder="1" applyAlignment="1">
      <alignment horizontal="center"/>
    </xf>
    <xf numFmtId="0" fontId="107" fillId="0" borderId="39" xfId="23973" applyFont="1" applyBorder="1" applyAlignment="1">
      <alignment horizontal="center"/>
    </xf>
    <xf numFmtId="0" fontId="107" fillId="0" borderId="17" xfId="23973" applyFont="1" applyBorder="1" applyAlignment="1">
      <alignment horizontal="left"/>
    </xf>
    <xf numFmtId="0" fontId="107" fillId="0" borderId="43" xfId="23973" applyFont="1" applyBorder="1" applyAlignment="1">
      <alignment horizontal="left"/>
    </xf>
    <xf numFmtId="0" fontId="107" fillId="0" borderId="18" xfId="23973" applyFont="1" applyBorder="1" applyAlignment="1">
      <alignment horizontal="left"/>
    </xf>
    <xf numFmtId="0" fontId="108" fillId="0" borderId="17" xfId="23973" applyFont="1" applyBorder="1" applyAlignment="1">
      <alignment horizontal="center"/>
    </xf>
    <xf numFmtId="0" fontId="108" fillId="0" borderId="43" xfId="23973" applyFont="1" applyBorder="1" applyAlignment="1">
      <alignment horizontal="center"/>
    </xf>
    <xf numFmtId="0" fontId="108" fillId="0" borderId="18" xfId="23973" applyFont="1" applyBorder="1" applyAlignment="1">
      <alignment horizontal="center"/>
    </xf>
    <xf numFmtId="0" fontId="107" fillId="0" borderId="0" xfId="23973" applyFont="1" applyBorder="1" applyAlignment="1">
      <alignment horizontal="center"/>
    </xf>
    <xf numFmtId="0" fontId="107" fillId="0" borderId="1" xfId="23973" applyFont="1" applyBorder="1" applyAlignment="1">
      <alignment horizontal="center"/>
    </xf>
    <xf numFmtId="0" fontId="107" fillId="12" borderId="27" xfId="23973" applyFont="1" applyFill="1" applyBorder="1" applyAlignment="1">
      <alignment horizontal="center" vertical="center"/>
    </xf>
    <xf numFmtId="0" fontId="107" fillId="12" borderId="32" xfId="23973" applyFont="1" applyFill="1" applyBorder="1" applyAlignment="1">
      <alignment horizontal="center" vertical="center"/>
    </xf>
    <xf numFmtId="0" fontId="107" fillId="12" borderId="28" xfId="23973" applyFont="1" applyFill="1" applyBorder="1" applyAlignment="1">
      <alignment horizontal="center" vertical="center"/>
    </xf>
    <xf numFmtId="0" fontId="107" fillId="12" borderId="29" xfId="23973" applyFont="1" applyFill="1" applyBorder="1" applyAlignment="1">
      <alignment horizontal="center" vertical="center"/>
    </xf>
    <xf numFmtId="0" fontId="107" fillId="12" borderId="30" xfId="23973" applyFont="1" applyFill="1" applyBorder="1" applyAlignment="1">
      <alignment horizontal="center" vertical="center"/>
    </xf>
    <xf numFmtId="0" fontId="107" fillId="12" borderId="33" xfId="23973" applyFont="1" applyFill="1" applyBorder="1" applyAlignment="1">
      <alignment horizontal="center" vertical="center"/>
    </xf>
    <xf numFmtId="0" fontId="107" fillId="12" borderId="34" xfId="23973" applyFont="1" applyFill="1" applyBorder="1" applyAlignment="1">
      <alignment horizontal="center" vertical="center"/>
    </xf>
    <xf numFmtId="0" fontId="107" fillId="12" borderId="22" xfId="23973" applyFont="1" applyFill="1" applyBorder="1" applyAlignment="1">
      <alignment horizontal="center" vertical="center"/>
    </xf>
    <xf numFmtId="43" fontId="107" fillId="12" borderId="20" xfId="23973" applyNumberFormat="1" applyFont="1" applyFill="1" applyBorder="1" applyAlignment="1">
      <alignment horizontal="center" vertical="center"/>
    </xf>
    <xf numFmtId="43" fontId="107" fillId="12" borderId="21" xfId="23973" applyNumberFormat="1" applyFont="1" applyFill="1" applyBorder="1" applyAlignment="1">
      <alignment horizontal="center" vertical="center"/>
    </xf>
    <xf numFmtId="0" fontId="107" fillId="12" borderId="31" xfId="23973" applyFont="1" applyFill="1" applyBorder="1" applyAlignment="1">
      <alignment horizontal="center" vertical="center"/>
    </xf>
    <xf numFmtId="0" fontId="107" fillId="12" borderId="35" xfId="23973" applyFont="1" applyFill="1" applyBorder="1" applyAlignment="1">
      <alignment horizontal="center" vertical="center"/>
    </xf>
    <xf numFmtId="0" fontId="114" fillId="12" borderId="44" xfId="23973" applyFont="1" applyFill="1" applyBorder="1" applyAlignment="1">
      <alignment horizontal="center" vertical="center"/>
    </xf>
    <xf numFmtId="0" fontId="114" fillId="12" borderId="46" xfId="23973" applyFont="1" applyFill="1" applyBorder="1" applyAlignment="1">
      <alignment horizontal="center" vertical="center"/>
    </xf>
    <xf numFmtId="0" fontId="114" fillId="12" borderId="32" xfId="23973" applyFont="1" applyFill="1" applyBorder="1" applyAlignment="1">
      <alignment horizontal="center" vertical="center"/>
    </xf>
    <xf numFmtId="0" fontId="115" fillId="12" borderId="26" xfId="23973" applyFont="1" applyFill="1" applyBorder="1" applyAlignment="1">
      <alignment horizontal="center"/>
    </xf>
    <xf numFmtId="0" fontId="115" fillId="12" borderId="50" xfId="23973" applyFont="1" applyFill="1" applyBorder="1" applyAlignment="1">
      <alignment horizontal="center"/>
    </xf>
    <xf numFmtId="0" fontId="107" fillId="0" borderId="0" xfId="23973" applyFont="1" applyFill="1" applyBorder="1" applyAlignment="1">
      <alignment horizontal="center"/>
    </xf>
    <xf numFmtId="0" fontId="106" fillId="0" borderId="0" xfId="0" applyFont="1" applyAlignment="1">
      <alignment horizontal="center"/>
    </xf>
    <xf numFmtId="0" fontId="108" fillId="0" borderId="0" xfId="23973" applyFont="1" applyBorder="1" applyAlignment="1">
      <alignment horizontal="center"/>
    </xf>
    <xf numFmtId="43" fontId="119" fillId="0" borderId="0" xfId="23973" applyNumberFormat="1" applyFont="1" applyFill="1" applyBorder="1" applyAlignment="1">
      <alignment horizontal="center"/>
    </xf>
    <xf numFmtId="0" fontId="121" fillId="13" borderId="7" xfId="23973" applyFont="1" applyFill="1" applyBorder="1" applyAlignment="1">
      <alignment horizontal="center" vertical="center"/>
    </xf>
    <xf numFmtId="0" fontId="121" fillId="13" borderId="53" xfId="23973" applyFont="1" applyFill="1" applyBorder="1" applyAlignment="1">
      <alignment horizontal="center" vertical="center"/>
    </xf>
    <xf numFmtId="0" fontId="121" fillId="13" borderId="14" xfId="23973" applyFont="1" applyFill="1" applyBorder="1" applyAlignment="1">
      <alignment horizontal="center" vertical="center"/>
    </xf>
    <xf numFmtId="0" fontId="107" fillId="13" borderId="11" xfId="23973" applyFont="1" applyFill="1" applyBorder="1" applyAlignment="1">
      <alignment horizontal="left"/>
    </xf>
    <xf numFmtId="0" fontId="107" fillId="13" borderId="25" xfId="23973" applyFont="1" applyFill="1" applyBorder="1" applyAlignment="1">
      <alignment horizontal="left"/>
    </xf>
    <xf numFmtId="0" fontId="107" fillId="13" borderId="12" xfId="23973" applyFont="1" applyFill="1" applyBorder="1" applyAlignment="1">
      <alignment horizontal="left"/>
    </xf>
    <xf numFmtId="43" fontId="121" fillId="13" borderId="11" xfId="23973" applyNumberFormat="1" applyFont="1" applyFill="1" applyBorder="1" applyAlignment="1">
      <alignment horizontal="center"/>
    </xf>
    <xf numFmtId="0" fontId="121" fillId="13" borderId="25" xfId="23973" applyFont="1" applyFill="1" applyBorder="1"/>
    <xf numFmtId="0" fontId="121" fillId="13" borderId="12" xfId="23973" applyFont="1" applyFill="1" applyBorder="1"/>
    <xf numFmtId="0" fontId="107" fillId="0" borderId="1" xfId="23973" applyFont="1" applyFill="1" applyBorder="1" applyAlignment="1">
      <alignment horizontal="center"/>
    </xf>
    <xf numFmtId="202" fontId="107" fillId="0" borderId="25" xfId="23973" applyNumberFormat="1" applyFont="1" applyBorder="1" applyAlignment="1">
      <alignment horizontal="left" vertical="center"/>
    </xf>
    <xf numFmtId="0" fontId="107" fillId="13" borderId="7" xfId="23973" applyFont="1" applyFill="1" applyBorder="1" applyAlignment="1">
      <alignment horizontal="center" wrapText="1"/>
    </xf>
    <xf numFmtId="0" fontId="107" fillId="13" borderId="14" xfId="23973" applyFont="1" applyFill="1" applyBorder="1" applyAlignment="1">
      <alignment horizontal="center" wrapText="1"/>
    </xf>
    <xf numFmtId="0" fontId="107" fillId="13" borderId="7" xfId="23973" applyFont="1" applyFill="1" applyBorder="1" applyAlignment="1">
      <alignment horizontal="center"/>
    </xf>
    <xf numFmtId="0" fontId="107" fillId="13" borderId="14" xfId="23973" applyFont="1" applyFill="1" applyBorder="1" applyAlignment="1">
      <alignment horizontal="center"/>
    </xf>
    <xf numFmtId="0" fontId="107" fillId="13" borderId="7" xfId="23973" applyFont="1" applyFill="1" applyBorder="1" applyAlignment="1">
      <alignment horizontal="center" vertical="center" wrapText="1"/>
    </xf>
    <xf numFmtId="0" fontId="107" fillId="13" borderId="14" xfId="2397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202" fontId="14" fillId="0" borderId="5" xfId="0" applyNumberFormat="1" applyFont="1" applyFill="1" applyBorder="1" applyAlignment="1">
      <alignment horizontal="left"/>
    </xf>
    <xf numFmtId="0" fontId="14" fillId="13" borderId="7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13" borderId="11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43" fontId="110" fillId="13" borderId="8" xfId="0" applyNumberFormat="1" applyFont="1" applyFill="1" applyBorder="1" applyAlignment="1">
      <alignment horizontal="center"/>
    </xf>
    <xf numFmtId="43" fontId="110" fillId="13" borderId="10" xfId="0" applyNumberFormat="1" applyFont="1" applyFill="1" applyBorder="1" applyAlignment="1">
      <alignment horizontal="center"/>
    </xf>
    <xf numFmtId="43" fontId="110" fillId="13" borderId="9" xfId="0" applyNumberFormat="1" applyFont="1" applyFill="1" applyBorder="1" applyAlignment="1">
      <alignment horizontal="center"/>
    </xf>
    <xf numFmtId="0" fontId="14" fillId="13" borderId="9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08" fillId="0" borderId="59" xfId="23973" applyFont="1" applyBorder="1" applyAlignment="1">
      <alignment horizontal="left" vertical="top" wrapText="1"/>
    </xf>
    <xf numFmtId="0" fontId="108" fillId="0" borderId="56" xfId="23973" applyFont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</cellXfs>
  <cellStyles count="29068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32" xfId="2838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28" xfId="28382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7"/>
    <cellStyle name="0,0_x000d__x000a_NA_x000d__x000a_ 3 2 29 2" xfId="28999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79" xfId="28465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79" xfId="28466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1 2" xfId="28467"/>
    <cellStyle name="40 % - Accent2" xfId="4259"/>
    <cellStyle name="40 % - Accent2 2" xfId="28468"/>
    <cellStyle name="40 % - Accent3" xfId="4260"/>
    <cellStyle name="40 % - Accent3 2" xfId="28469"/>
    <cellStyle name="40 % - Accent4" xfId="4261"/>
    <cellStyle name="40 % - Accent4 2" xfId="28470"/>
    <cellStyle name="40 % - Accent5" xfId="4262"/>
    <cellStyle name="40 % - Accent5 2" xfId="28471"/>
    <cellStyle name="40 % - Accent6" xfId="4263"/>
    <cellStyle name="40 % - Accent6 2" xfId="28472"/>
    <cellStyle name="40% - Accent1" xfId="4264"/>
    <cellStyle name="40% - Accent1 2" xfId="4265"/>
    <cellStyle name="40% - Accent1 2 2" xfId="28474"/>
    <cellStyle name="40% - Accent1 3" xfId="28473"/>
    <cellStyle name="40% - Accent2" xfId="4266"/>
    <cellStyle name="40% - Accent2 2" xfId="4267"/>
    <cellStyle name="40% - Accent2 2 2" xfId="28476"/>
    <cellStyle name="40% - Accent2 3" xfId="28475"/>
    <cellStyle name="40% - Accent3" xfId="4268"/>
    <cellStyle name="40% - Accent3 2" xfId="4269"/>
    <cellStyle name="40% - Accent3 2 2" xfId="28478"/>
    <cellStyle name="40% - Accent3 3" xfId="28477"/>
    <cellStyle name="40% - Accent4" xfId="4270"/>
    <cellStyle name="40% - Accent4 2" xfId="4271"/>
    <cellStyle name="40% - Accent4 2 2" xfId="28480"/>
    <cellStyle name="40% - Accent4 3" xfId="28479"/>
    <cellStyle name="40% - Accent5" xfId="4272"/>
    <cellStyle name="40% - Accent5 2" xfId="4273"/>
    <cellStyle name="40% - Accent5 2 2" xfId="28482"/>
    <cellStyle name="40% - Accent5 3" xfId="28481"/>
    <cellStyle name="40% - Accent6" xfId="4274"/>
    <cellStyle name="40% - Accent6 2" xfId="4275"/>
    <cellStyle name="40% - Accent6 2 2" xfId="28484"/>
    <cellStyle name="40% - Accent6 3" xfId="28483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79" xfId="28485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79" xfId="28486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79" xfId="2848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79" xfId="28488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79" xfId="28489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79" xfId="28490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1 2" xfId="28491"/>
    <cellStyle name="60 % - Accent2" xfId="4775"/>
    <cellStyle name="60 % - Accent2 2" xfId="28492"/>
    <cellStyle name="60 % - Accent3" xfId="4776"/>
    <cellStyle name="60 % - Accent3 2" xfId="28493"/>
    <cellStyle name="60 % - Accent4" xfId="4777"/>
    <cellStyle name="60 % - Accent4 2" xfId="28494"/>
    <cellStyle name="60 % - Accent5" xfId="4778"/>
    <cellStyle name="60 % - Accent5 2" xfId="28495"/>
    <cellStyle name="60 % - Accent6" xfId="4779"/>
    <cellStyle name="60 % - Accent6 2" xfId="28496"/>
    <cellStyle name="60% - Accent1" xfId="4780"/>
    <cellStyle name="60% - Accent1 2" xfId="4781"/>
    <cellStyle name="60% - Accent1 2 2" xfId="28498"/>
    <cellStyle name="60% - Accent1 3" xfId="28497"/>
    <cellStyle name="60% - Accent2" xfId="4782"/>
    <cellStyle name="60% - Accent2 2" xfId="4783"/>
    <cellStyle name="60% - Accent2 2 2" xfId="28500"/>
    <cellStyle name="60% - Accent2 3" xfId="28499"/>
    <cellStyle name="60% - Accent3" xfId="4784"/>
    <cellStyle name="60% - Accent3 2" xfId="4785"/>
    <cellStyle name="60% - Accent3 2 2" xfId="28502"/>
    <cellStyle name="60% - Accent3 3" xfId="28501"/>
    <cellStyle name="60% - Accent4" xfId="4786"/>
    <cellStyle name="60% - Accent4 2" xfId="4787"/>
    <cellStyle name="60% - Accent4 2 2" xfId="28504"/>
    <cellStyle name="60% - Accent4 3" xfId="28503"/>
    <cellStyle name="60% - Accent5" xfId="4788"/>
    <cellStyle name="60% - Accent5 2" xfId="4789"/>
    <cellStyle name="60% - Accent5 2 2" xfId="28506"/>
    <cellStyle name="60% - Accent5 3" xfId="28505"/>
    <cellStyle name="60% - Accent6" xfId="4790"/>
    <cellStyle name="60% - Accent6 2" xfId="4791"/>
    <cellStyle name="60% - Accent6 2 2" xfId="28508"/>
    <cellStyle name="60% - Accent6 3" xfId="28507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2 6" xfId="28509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2 6" xfId="28510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2 6" xfId="28511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2 6" xfId="28512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2 6" xfId="28513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2 6" xfId="28514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6mal 2" xfId="28515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79" xfId="28516"/>
    <cellStyle name="75 8" xfId="5023"/>
    <cellStyle name="75 9" xfId="5024"/>
    <cellStyle name="a" xfId="5025"/>
    <cellStyle name="a 2" xfId="28517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19" xfId="28518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1 2 2" xfId="28520"/>
    <cellStyle name="Accent1 3" xfId="28519"/>
    <cellStyle name="Accent2" xfId="5551"/>
    <cellStyle name="Accent2 2" xfId="5552"/>
    <cellStyle name="Accent2 2 2" xfId="28522"/>
    <cellStyle name="Accent2 3" xfId="28521"/>
    <cellStyle name="Accent3" xfId="5553"/>
    <cellStyle name="Accent3 2" xfId="5554"/>
    <cellStyle name="Accent3 2 2" xfId="28524"/>
    <cellStyle name="Accent3 3" xfId="28523"/>
    <cellStyle name="Accent4" xfId="5555"/>
    <cellStyle name="Accent4 2" xfId="5556"/>
    <cellStyle name="Accent4 2 2" xfId="28526"/>
    <cellStyle name="Accent4 3" xfId="28525"/>
    <cellStyle name="Accent5" xfId="5557"/>
    <cellStyle name="Accent5 2" xfId="5558"/>
    <cellStyle name="Accent5 2 2" xfId="28528"/>
    <cellStyle name="Accent5 3" xfId="28527"/>
    <cellStyle name="Accent6" xfId="5559"/>
    <cellStyle name="Accent6 2" xfId="5560"/>
    <cellStyle name="Accent6 2 2" xfId="28530"/>
    <cellStyle name="Accent6 3" xfId="28529"/>
    <cellStyle name="args.style" xfId="5561"/>
    <cellStyle name="args.style 2" xfId="28531"/>
    <cellStyle name="Avertissement" xfId="5562"/>
    <cellStyle name="Avertissement 2" xfId="28532"/>
    <cellStyle name="Bad" xfId="5563"/>
    <cellStyle name="Bad 2" xfId="5564"/>
    <cellStyle name="Bad 2 2" xfId="28534"/>
    <cellStyle name="Bad 3" xfId="28533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79" xfId="28536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 2" xfId="28537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83" xfId="28535"/>
    <cellStyle name="Calc Currency (0) 9" xfId="5723"/>
    <cellStyle name="Calc Currency (2)" xfId="5724"/>
    <cellStyle name="Calc Currency (2) 2" xfId="28538"/>
    <cellStyle name="Calc Percent (0)" xfId="5725"/>
    <cellStyle name="Calc Percent (0) 2" xfId="28539"/>
    <cellStyle name="Calc Percent (1)" xfId="5726"/>
    <cellStyle name="Calc Percent (1) 2" xfId="28540"/>
    <cellStyle name="Calc Percent (2)" xfId="5727"/>
    <cellStyle name="Calc Percent (2) 2" xfId="28541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79" xfId="28543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 2" xfId="28544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35" xfId="2854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79" xfId="28546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 5" xfId="28547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35" xfId="28545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 Units (2) 5" xfId="28548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 5" xfId="28549"/>
    <cellStyle name="Calculation" xfId="6143"/>
    <cellStyle name="Calculation 10" xfId="6144"/>
    <cellStyle name="Calculation 11" xfId="28550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2 5" xfId="28551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ellule liée 5" xfId="28552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2 5" xfId="28554"/>
    <cellStyle name="Check Cell 3" xfId="6594"/>
    <cellStyle name="Check Cell 4" xfId="6595"/>
    <cellStyle name="Check Cell 5" xfId="6596"/>
    <cellStyle name="Check Cell 6" xfId="2855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62" xfId="28557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 5" xfId="28558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38" xfId="28556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13" xfId="28383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8"/>
    <cellStyle name="Comma 106" xfId="28286"/>
    <cellStyle name="Comma 106 2" xfId="28998"/>
    <cellStyle name="Comma 107" xfId="28288"/>
    <cellStyle name="Comma 107 2" xfId="29000"/>
    <cellStyle name="Comma 108" xfId="28295"/>
    <cellStyle name="Comma 108 2" xfId="29005"/>
    <cellStyle name="Comma 109" xfId="28293"/>
    <cellStyle name="Comma 109 2" xfId="29003"/>
    <cellStyle name="Comma 11" xfId="6823"/>
    <cellStyle name="Comma 11 2" xfId="6824"/>
    <cellStyle name="Comma 11 3" xfId="6825"/>
    <cellStyle name="Comma 11 4" xfId="6826"/>
    <cellStyle name="Comma 11 5" xfId="28559"/>
    <cellStyle name="Comma 110" xfId="28294"/>
    <cellStyle name="Comma 110 2" xfId="29004"/>
    <cellStyle name="Comma 111" xfId="28296"/>
    <cellStyle name="Comma 111 2" xfId="29006"/>
    <cellStyle name="Comma 112" xfId="28304"/>
    <cellStyle name="Comma 112 2" xfId="29014"/>
    <cellStyle name="Comma 113" xfId="28301"/>
    <cellStyle name="Comma 113 2" xfId="29011"/>
    <cellStyle name="Comma 114" xfId="28305"/>
    <cellStyle name="Comma 114 2" xfId="29015"/>
    <cellStyle name="Comma 115" xfId="28311"/>
    <cellStyle name="Comma 115 2" xfId="29021"/>
    <cellStyle name="Comma 116" xfId="28310"/>
    <cellStyle name="Comma 116 2" xfId="29020"/>
    <cellStyle name="Comma 117" xfId="28302"/>
    <cellStyle name="Comma 117 2" xfId="29012"/>
    <cellStyle name="Comma 118" xfId="28303"/>
    <cellStyle name="Comma 118 2" xfId="29013"/>
    <cellStyle name="Comma 119" xfId="28314"/>
    <cellStyle name="Comma 119 2" xfId="29024"/>
    <cellStyle name="Comma 12" xfId="6827"/>
    <cellStyle name="Comma 12 2" xfId="6828"/>
    <cellStyle name="Comma 12 3" xfId="6829"/>
    <cellStyle name="Comma 12 4" xfId="6830"/>
    <cellStyle name="Comma 12 5" xfId="28560"/>
    <cellStyle name="Comma 120" xfId="28316"/>
    <cellStyle name="Comma 120 2" xfId="29026"/>
    <cellStyle name="Comma 121" xfId="28318"/>
    <cellStyle name="Comma 121 2" xfId="29028"/>
    <cellStyle name="Comma 122" xfId="28320"/>
    <cellStyle name="Comma 122 2" xfId="29030"/>
    <cellStyle name="Comma 123" xfId="28322"/>
    <cellStyle name="Comma 123 2" xfId="29032"/>
    <cellStyle name="Comma 124" xfId="28324"/>
    <cellStyle name="Comma 124 2" xfId="29034"/>
    <cellStyle name="Comma 125" xfId="28326"/>
    <cellStyle name="Comma 125 2" xfId="29036"/>
    <cellStyle name="Comma 126" xfId="28328"/>
    <cellStyle name="Comma 126 2" xfId="29038"/>
    <cellStyle name="Comma 127" xfId="28330"/>
    <cellStyle name="Comma 127 2" xfId="29040"/>
    <cellStyle name="Comma 128" xfId="28332"/>
    <cellStyle name="Comma 128 2" xfId="29042"/>
    <cellStyle name="Comma 129" xfId="28334"/>
    <cellStyle name="Comma 129 2" xfId="29044"/>
    <cellStyle name="Comma 13" xfId="6831"/>
    <cellStyle name="Comma 13 2" xfId="6832"/>
    <cellStyle name="Comma 13 3" xfId="6833"/>
    <cellStyle name="Comma 13 4" xfId="6834"/>
    <cellStyle name="Comma 13 5" xfId="28561"/>
    <cellStyle name="Comma 130" xfId="28336"/>
    <cellStyle name="Comma 130 2" xfId="29046"/>
    <cellStyle name="Comma 131" xfId="28338"/>
    <cellStyle name="Comma 131 2" xfId="29048"/>
    <cellStyle name="Comma 132" xfId="28340"/>
    <cellStyle name="Comma 132 2" xfId="29050"/>
    <cellStyle name="Comma 133" xfId="28342"/>
    <cellStyle name="Comma 133 2" xfId="29052"/>
    <cellStyle name="Comma 134" xfId="28344"/>
    <cellStyle name="Comma 134 2" xfId="29054"/>
    <cellStyle name="Comma 135" xfId="28346"/>
    <cellStyle name="Comma 135 2" xfId="29056"/>
    <cellStyle name="Comma 136" xfId="28352"/>
    <cellStyle name="Comma 136 2" xfId="29062"/>
    <cellStyle name="Comma 137" xfId="28312"/>
    <cellStyle name="Comma 137 2" xfId="29022"/>
    <cellStyle name="Comma 138" xfId="28309"/>
    <cellStyle name="Comma 138 2" xfId="29019"/>
    <cellStyle name="Comma 139" xfId="28350"/>
    <cellStyle name="Comma 139 2" xfId="29060"/>
    <cellStyle name="Comma 14" xfId="6835"/>
    <cellStyle name="Comma 14 2" xfId="6836"/>
    <cellStyle name="Comma 14 3" xfId="6837"/>
    <cellStyle name="Comma 14 4" xfId="6838"/>
    <cellStyle name="Comma 14 5" xfId="28562"/>
    <cellStyle name="Comma 140" xfId="28370"/>
    <cellStyle name="Comma 141" xfId="28368"/>
    <cellStyle name="Comma 142" xfId="28373"/>
    <cellStyle name="Comma 143" xfId="28375"/>
    <cellStyle name="Comma 144" xfId="28379"/>
    <cellStyle name="Comma 145" xfId="28411"/>
    <cellStyle name="Comma 146" xfId="28448"/>
    <cellStyle name="Comma 15" xfId="6839"/>
    <cellStyle name="Comma 15 2" xfId="6840"/>
    <cellStyle name="Comma 15 3" xfId="6841"/>
    <cellStyle name="Comma 15 4" xfId="6842"/>
    <cellStyle name="Comma 15 5" xfId="28563"/>
    <cellStyle name="Comma 16" xfId="6843"/>
    <cellStyle name="Comma 16 2" xfId="6844"/>
    <cellStyle name="Comma 16 3" xfId="6845"/>
    <cellStyle name="Comma 16 4" xfId="6846"/>
    <cellStyle name="Comma 16 5" xfId="28564"/>
    <cellStyle name="Comma 17" xfId="6847"/>
    <cellStyle name="Comma 17 2" xfId="6848"/>
    <cellStyle name="Comma 17 3" xfId="6849"/>
    <cellStyle name="Comma 17 4" xfId="6850"/>
    <cellStyle name="Comma 17 5" xfId="28565"/>
    <cellStyle name="Comma 18" xfId="6851"/>
    <cellStyle name="Comma 18 2" xfId="6852"/>
    <cellStyle name="Comma 18 3" xfId="6853"/>
    <cellStyle name="Comma 18 4" xfId="6854"/>
    <cellStyle name="Comma 18 5" xfId="28566"/>
    <cellStyle name="Comma 19" xfId="6855"/>
    <cellStyle name="Comma 19 2" xfId="6856"/>
    <cellStyle name="Comma 19 3" xfId="6857"/>
    <cellStyle name="Comma 19 4" xfId="6858"/>
    <cellStyle name="Comma 19 5" xfId="28567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985"/>
    <cellStyle name="Comma 2 13" xfId="28282"/>
    <cellStyle name="Comma 2 14" xfId="28360"/>
    <cellStyle name="Comma 2 15" xfId="28384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29" xfId="28385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33" xfId="28568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3 6" xfId="28569"/>
    <cellStyle name="Comma 2 4" xfId="6947"/>
    <cellStyle name="Comma 2 4 2" xfId="6948"/>
    <cellStyle name="Comma 2 4 3" xfId="6949"/>
    <cellStyle name="Comma 2 4 4" xfId="6950"/>
    <cellStyle name="Comma 2 4 5" xfId="28279"/>
    <cellStyle name="Comma 2 4 5 2" xfId="28995"/>
    <cellStyle name="Comma 2 4 6" xfId="28369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62" xfId="28570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0 5" xfId="28571"/>
    <cellStyle name="Comma 21" xfId="7045"/>
    <cellStyle name="Comma 21 2" xfId="7046"/>
    <cellStyle name="Comma 21 3" xfId="7047"/>
    <cellStyle name="Comma 21 4" xfId="7048"/>
    <cellStyle name="Comma 21 5" xfId="28572"/>
    <cellStyle name="Comma 22" xfId="7049"/>
    <cellStyle name="Comma 22 2" xfId="7050"/>
    <cellStyle name="Comma 22 3" xfId="7051"/>
    <cellStyle name="Comma 22 4" xfId="7052"/>
    <cellStyle name="Comma 22 5" xfId="28573"/>
    <cellStyle name="Comma 23" xfId="7053"/>
    <cellStyle name="Comma 23 2" xfId="7054"/>
    <cellStyle name="Comma 23 3" xfId="7055"/>
    <cellStyle name="Comma 23 4" xfId="7056"/>
    <cellStyle name="Comma 23 5" xfId="28574"/>
    <cellStyle name="Comma 24" xfId="7057"/>
    <cellStyle name="Comma 24 2" xfId="7058"/>
    <cellStyle name="Comma 24 3" xfId="7059"/>
    <cellStyle name="Comma 24 4" xfId="7060"/>
    <cellStyle name="Comma 24 5" xfId="28575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5 6" xfId="28576"/>
    <cellStyle name="Comma 26" xfId="7086"/>
    <cellStyle name="Comma 26 2" xfId="7087"/>
    <cellStyle name="Comma 26 3" xfId="7088"/>
    <cellStyle name="Comma 26 4" xfId="7089"/>
    <cellStyle name="Comma 26 5" xfId="28577"/>
    <cellStyle name="Comma 27" xfId="7090"/>
    <cellStyle name="Comma 27 2" xfId="7091"/>
    <cellStyle name="Comma 27 3" xfId="7092"/>
    <cellStyle name="Comma 27 4" xfId="7093"/>
    <cellStyle name="Comma 27 5" xfId="28578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14" xfId="28579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29 5" xfId="28580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986"/>
    <cellStyle name="Comma 3 114" xfId="28361"/>
    <cellStyle name="Comma 3 115" xfId="28581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62" xfId="28582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0 5" xfId="28583"/>
    <cellStyle name="Comma 31" xfId="7674"/>
    <cellStyle name="Comma 31 2" xfId="7675"/>
    <cellStyle name="Comma 31 3" xfId="7676"/>
    <cellStyle name="Comma 31 4" xfId="7677"/>
    <cellStyle name="Comma 31 5" xfId="28584"/>
    <cellStyle name="Comma 32" xfId="7678"/>
    <cellStyle name="Comma 32 2" xfId="7679"/>
    <cellStyle name="Comma 32 3" xfId="7680"/>
    <cellStyle name="Comma 32 4" xfId="7681"/>
    <cellStyle name="Comma 32 5" xfId="28585"/>
    <cellStyle name="Comma 33" xfId="7682"/>
    <cellStyle name="Comma 33 2" xfId="7683"/>
    <cellStyle name="Comma 33 3" xfId="7684"/>
    <cellStyle name="Comma 33 4" xfId="7685"/>
    <cellStyle name="Comma 33 5" xfId="28586"/>
    <cellStyle name="Comma 34" xfId="7686"/>
    <cellStyle name="Comma 34 10" xfId="7687"/>
    <cellStyle name="Comma 34 11" xfId="7688"/>
    <cellStyle name="Comma 34 12" xfId="7689"/>
    <cellStyle name="Comma 34 13" xfId="7690"/>
    <cellStyle name="Comma 34 14" xfId="28587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13" xfId="28588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13" xfId="28589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13" xfId="28590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13" xfId="28591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39 5" xfId="28592"/>
    <cellStyle name="Comma 4" xfId="8218"/>
    <cellStyle name="Comma 4 10" xfId="28358"/>
    <cellStyle name="Comma 4 11" xfId="28593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983"/>
    <cellStyle name="Comma 40" xfId="8227"/>
    <cellStyle name="Comma 40 2" xfId="8228"/>
    <cellStyle name="Comma 40 3" xfId="8229"/>
    <cellStyle name="Comma 40 4" xfId="8230"/>
    <cellStyle name="Comma 40 5" xfId="28594"/>
    <cellStyle name="Comma 41" xfId="8231"/>
    <cellStyle name="Comma 41 2" xfId="8232"/>
    <cellStyle name="Comma 41 3" xfId="8233"/>
    <cellStyle name="Comma 41 4" xfId="8234"/>
    <cellStyle name="Comma 41 5" xfId="28595"/>
    <cellStyle name="Comma 42" xfId="8235"/>
    <cellStyle name="Comma 42 2" xfId="8236"/>
    <cellStyle name="Comma 42 3" xfId="8237"/>
    <cellStyle name="Comma 42 4" xfId="8238"/>
    <cellStyle name="Comma 42 5" xfId="28596"/>
    <cellStyle name="Comma 43" xfId="8239"/>
    <cellStyle name="Comma 43 2" xfId="8240"/>
    <cellStyle name="Comma 43 3" xfId="8241"/>
    <cellStyle name="Comma 43 4" xfId="8242"/>
    <cellStyle name="Comma 43 5" xfId="28597"/>
    <cellStyle name="Comma 44" xfId="8243"/>
    <cellStyle name="Comma 44 2" xfId="8244"/>
    <cellStyle name="Comma 44 3" xfId="8245"/>
    <cellStyle name="Comma 44 4" xfId="8246"/>
    <cellStyle name="Comma 44 5" xfId="28598"/>
    <cellStyle name="Comma 45" xfId="8247"/>
    <cellStyle name="Comma 45 10" xfId="28599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6 6" xfId="28600"/>
    <cellStyle name="Comma 47" xfId="8261"/>
    <cellStyle name="Comma 47 2" xfId="8262"/>
    <cellStyle name="Comma 47 3" xfId="8263"/>
    <cellStyle name="Comma 47 4" xfId="8264"/>
    <cellStyle name="Comma 47 5" xfId="28601"/>
    <cellStyle name="Comma 48" xfId="8265"/>
    <cellStyle name="Comma 48 2" xfId="8266"/>
    <cellStyle name="Comma 48 3" xfId="8267"/>
    <cellStyle name="Comma 48 4" xfId="8268"/>
    <cellStyle name="Comma 48 5" xfId="28602"/>
    <cellStyle name="Comma 49" xfId="8269"/>
    <cellStyle name="Comma 49 2" xfId="8270"/>
    <cellStyle name="Comma 49 3" xfId="8271"/>
    <cellStyle name="Comma 49 4" xfId="8272"/>
    <cellStyle name="Comma 49 5" xfId="28603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3"/>
    <cellStyle name="Comma 5 9" xfId="28604"/>
    <cellStyle name="Comma 50" xfId="8320"/>
    <cellStyle name="Comma 50 2" xfId="8321"/>
    <cellStyle name="Comma 50 3" xfId="8322"/>
    <cellStyle name="Comma 50 4" xfId="8323"/>
    <cellStyle name="Comma 50 5" xfId="28605"/>
    <cellStyle name="Comma 51" xfId="8324"/>
    <cellStyle name="Comma 51 2" xfId="8325"/>
    <cellStyle name="Comma 51 3" xfId="8326"/>
    <cellStyle name="Comma 51 4" xfId="8327"/>
    <cellStyle name="Comma 51 5" xfId="28606"/>
    <cellStyle name="Comma 52" xfId="8328"/>
    <cellStyle name="Comma 52 2" xfId="8329"/>
    <cellStyle name="Comma 52 3" xfId="8330"/>
    <cellStyle name="Comma 52 4" xfId="8331"/>
    <cellStyle name="Comma 52 5" xfId="28607"/>
    <cellStyle name="Comma 53" xfId="8332"/>
    <cellStyle name="Comma 53 2" xfId="8333"/>
    <cellStyle name="Comma 53 3" xfId="8334"/>
    <cellStyle name="Comma 53 4" xfId="8335"/>
    <cellStyle name="Comma 53 5" xfId="28608"/>
    <cellStyle name="Comma 54" xfId="8336"/>
    <cellStyle name="Comma 54 2" xfId="8337"/>
    <cellStyle name="Comma 54 3" xfId="8338"/>
    <cellStyle name="Comma 54 4" xfId="8339"/>
    <cellStyle name="Comma 54 5" xfId="28609"/>
    <cellStyle name="Comma 55" xfId="8340"/>
    <cellStyle name="Comma 55 2" xfId="8341"/>
    <cellStyle name="Comma 55 3" xfId="8342"/>
    <cellStyle name="Comma 55 4" xfId="8343"/>
    <cellStyle name="Comma 55 5" xfId="28610"/>
    <cellStyle name="Comma 56" xfId="8344"/>
    <cellStyle name="Comma 56 2" xfId="8345"/>
    <cellStyle name="Comma 56 3" xfId="8346"/>
    <cellStyle name="Comma 56 4" xfId="8347"/>
    <cellStyle name="Comma 56 5" xfId="28611"/>
    <cellStyle name="Comma 57" xfId="8348"/>
    <cellStyle name="Comma 57 2" xfId="8349"/>
    <cellStyle name="Comma 57 3" xfId="8350"/>
    <cellStyle name="Comma 57 4" xfId="8351"/>
    <cellStyle name="Comma 57 5" xfId="28612"/>
    <cellStyle name="Comma 58" xfId="8352"/>
    <cellStyle name="Comma 58 2" xfId="8353"/>
    <cellStyle name="Comma 58 3" xfId="8354"/>
    <cellStyle name="Comma 58 4" xfId="8355"/>
    <cellStyle name="Comma 58 5" xfId="28613"/>
    <cellStyle name="Comma 59" xfId="8356"/>
    <cellStyle name="Comma 59 2" xfId="8357"/>
    <cellStyle name="Comma 59 3" xfId="8358"/>
    <cellStyle name="Comma 59 4" xfId="8359"/>
    <cellStyle name="Comma 59 5" xfId="28614"/>
    <cellStyle name="Comma 6" xfId="8360"/>
    <cellStyle name="Comma 6 2" xfId="8361"/>
    <cellStyle name="Comma 6 3" xfId="8362"/>
    <cellStyle name="Comma 6 4" xfId="8363"/>
    <cellStyle name="Comma 6 5" xfId="8364"/>
    <cellStyle name="Comma 6 6" xfId="28386"/>
    <cellStyle name="Comma 60" xfId="8365"/>
    <cellStyle name="Comma 60 2" xfId="8366"/>
    <cellStyle name="Comma 60 3" xfId="8367"/>
    <cellStyle name="Comma 60 4" xfId="8368"/>
    <cellStyle name="Comma 60 5" xfId="28615"/>
    <cellStyle name="Comma 61" xfId="8369"/>
    <cellStyle name="Comma 61 2" xfId="8370"/>
    <cellStyle name="Comma 61 3" xfId="8371"/>
    <cellStyle name="Comma 61 4" xfId="8372"/>
    <cellStyle name="Comma 61 5" xfId="28616"/>
    <cellStyle name="Comma 62" xfId="8373"/>
    <cellStyle name="Comma 62 2" xfId="8374"/>
    <cellStyle name="Comma 62 3" xfId="8375"/>
    <cellStyle name="Comma 62 4" xfId="8376"/>
    <cellStyle name="Comma 62 5" xfId="28617"/>
    <cellStyle name="Comma 63" xfId="8377"/>
    <cellStyle name="Comma 63 2" xfId="8378"/>
    <cellStyle name="Comma 63 3" xfId="8379"/>
    <cellStyle name="Comma 63 4" xfId="8380"/>
    <cellStyle name="Comma 63 5" xfId="28618"/>
    <cellStyle name="Comma 64" xfId="8381"/>
    <cellStyle name="Comma 64 2" xfId="8382"/>
    <cellStyle name="Comma 64 3" xfId="8383"/>
    <cellStyle name="Comma 64 4" xfId="8384"/>
    <cellStyle name="Comma 64 5" xfId="28619"/>
    <cellStyle name="Comma 65" xfId="8385"/>
    <cellStyle name="Comma 65 2" xfId="8386"/>
    <cellStyle name="Comma 65 3" xfId="8387"/>
    <cellStyle name="Comma 65 4" xfId="8388"/>
    <cellStyle name="Comma 65 5" xfId="28620"/>
    <cellStyle name="Comma 66" xfId="8389"/>
    <cellStyle name="Comma 66 2" xfId="8390"/>
    <cellStyle name="Comma 66 3" xfId="8391"/>
    <cellStyle name="Comma 66 4" xfId="8392"/>
    <cellStyle name="Comma 66 5" xfId="28621"/>
    <cellStyle name="Comma 67" xfId="8393"/>
    <cellStyle name="Comma 67 2" xfId="8394"/>
    <cellStyle name="Comma 67 3" xfId="8395"/>
    <cellStyle name="Comma 67 4" xfId="8396"/>
    <cellStyle name="Comma 67 5" xfId="28622"/>
    <cellStyle name="Comma 68" xfId="8397"/>
    <cellStyle name="Comma 68 2" xfId="8398"/>
    <cellStyle name="Comma 68 3" xfId="8399"/>
    <cellStyle name="Comma 68 4" xfId="8400"/>
    <cellStyle name="Comma 68 5" xfId="28623"/>
    <cellStyle name="Comma 69" xfId="8401"/>
    <cellStyle name="Comma 69 2" xfId="8402"/>
    <cellStyle name="Comma 69 3" xfId="8403"/>
    <cellStyle name="Comma 69 4" xfId="8404"/>
    <cellStyle name="Comma 69 5" xfId="28624"/>
    <cellStyle name="Comma 7" xfId="8405"/>
    <cellStyle name="Comma 7 2" xfId="8406"/>
    <cellStyle name="Comma 7 3" xfId="8407"/>
    <cellStyle name="Comma 7 4" xfId="8408"/>
    <cellStyle name="Comma 7 5" xfId="8409"/>
    <cellStyle name="Comma 7 6" xfId="28625"/>
    <cellStyle name="Comma 70" xfId="8410"/>
    <cellStyle name="Comma 70 2" xfId="8411"/>
    <cellStyle name="Comma 70 3" xfId="8412"/>
    <cellStyle name="Comma 70 4" xfId="8413"/>
    <cellStyle name="Comma 70 5" xfId="28626"/>
    <cellStyle name="Comma 71" xfId="8414"/>
    <cellStyle name="Comma 71 2" xfId="8415"/>
    <cellStyle name="Comma 71 3" xfId="8416"/>
    <cellStyle name="Comma 71 4" xfId="8417"/>
    <cellStyle name="Comma 71 5" xfId="28627"/>
    <cellStyle name="Comma 72" xfId="8418"/>
    <cellStyle name="Comma 72 2" xfId="8419"/>
    <cellStyle name="Comma 72 3" xfId="8420"/>
    <cellStyle name="Comma 72 4" xfId="8421"/>
    <cellStyle name="Comma 72 5" xfId="28628"/>
    <cellStyle name="Comma 73" xfId="8422"/>
    <cellStyle name="Comma 73 2" xfId="8423"/>
    <cellStyle name="Comma 73 3" xfId="8424"/>
    <cellStyle name="Comma 73 4" xfId="8425"/>
    <cellStyle name="Comma 73 5" xfId="28629"/>
    <cellStyle name="Comma 74" xfId="8426"/>
    <cellStyle name="Comma 74 2" xfId="8427"/>
    <cellStyle name="Comma 74 3" xfId="8428"/>
    <cellStyle name="Comma 74 4" xfId="8429"/>
    <cellStyle name="Comma 74 5" xfId="28630"/>
    <cellStyle name="Comma 75" xfId="8430"/>
    <cellStyle name="Comma 75 2" xfId="8431"/>
    <cellStyle name="Comma 75 3" xfId="8432"/>
    <cellStyle name="Comma 75 4" xfId="8433"/>
    <cellStyle name="Comma 75 5" xfId="28631"/>
    <cellStyle name="Comma 76" xfId="8434"/>
    <cellStyle name="Comma 76 2" xfId="8435"/>
    <cellStyle name="Comma 76 3" xfId="8436"/>
    <cellStyle name="Comma 76 4" xfId="8437"/>
    <cellStyle name="Comma 76 5" xfId="28632"/>
    <cellStyle name="Comma 77" xfId="8438"/>
    <cellStyle name="Comma 77 2" xfId="8439"/>
    <cellStyle name="Comma 77 3" xfId="8440"/>
    <cellStyle name="Comma 77 4" xfId="8441"/>
    <cellStyle name="Comma 77 5" xfId="28633"/>
    <cellStyle name="Comma 78" xfId="8442"/>
    <cellStyle name="Comma 78 2" xfId="8443"/>
    <cellStyle name="Comma 78 3" xfId="8444"/>
    <cellStyle name="Comma 78 4" xfId="8445"/>
    <cellStyle name="Comma 78 5" xfId="28634"/>
    <cellStyle name="Comma 79" xfId="8446"/>
    <cellStyle name="Comma 79 2" xfId="8447"/>
    <cellStyle name="Comma 79 3" xfId="8448"/>
    <cellStyle name="Comma 79 4" xfId="8449"/>
    <cellStyle name="Comma 79 5" xfId="28635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 6" xfId="28636"/>
    <cellStyle name="Comma 80" xfId="8475"/>
    <cellStyle name="Comma 80 2" xfId="8476"/>
    <cellStyle name="Comma 80 3" xfId="8477"/>
    <cellStyle name="Comma 80 4" xfId="8478"/>
    <cellStyle name="Comma 80 5" xfId="28637"/>
    <cellStyle name="Comma 81" xfId="8479"/>
    <cellStyle name="Comma 81 2" xfId="8480"/>
    <cellStyle name="Comma 81 3" xfId="8481"/>
    <cellStyle name="Comma 81 4" xfId="8482"/>
    <cellStyle name="Comma 81 5" xfId="28638"/>
    <cellStyle name="Comma 82" xfId="8483"/>
    <cellStyle name="Comma 82 2" xfId="8484"/>
    <cellStyle name="Comma 82 3" xfId="8485"/>
    <cellStyle name="Comma 82 4" xfId="8486"/>
    <cellStyle name="Comma 82 5" xfId="28639"/>
    <cellStyle name="Comma 83" xfId="8487"/>
    <cellStyle name="Comma 83 2" xfId="8488"/>
    <cellStyle name="Comma 83 3" xfId="8489"/>
    <cellStyle name="Comma 83 4" xfId="8490"/>
    <cellStyle name="Comma 83 5" xfId="28640"/>
    <cellStyle name="Comma 84" xfId="8491"/>
    <cellStyle name="Comma 84 2" xfId="8492"/>
    <cellStyle name="Comma 84 3" xfId="8493"/>
    <cellStyle name="Comma 84 4" xfId="8494"/>
    <cellStyle name="Comma 84 5" xfId="28641"/>
    <cellStyle name="Comma 85" xfId="8495"/>
    <cellStyle name="Comma 85 2" xfId="8496"/>
    <cellStyle name="Comma 85 3" xfId="8497"/>
    <cellStyle name="Comma 85 4" xfId="8498"/>
    <cellStyle name="Comma 85 5" xfId="28642"/>
    <cellStyle name="Comma 86" xfId="8499"/>
    <cellStyle name="Comma 86 2" xfId="8500"/>
    <cellStyle name="Comma 86 3" xfId="8501"/>
    <cellStyle name="Comma 86 4" xfId="8502"/>
    <cellStyle name="Comma 86 5" xfId="28643"/>
    <cellStyle name="Comma 87" xfId="8503"/>
    <cellStyle name="Comma 87 2" xfId="8504"/>
    <cellStyle name="Comma 87 3" xfId="8505"/>
    <cellStyle name="Comma 87 4" xfId="8506"/>
    <cellStyle name="Comma 87 5" xfId="28644"/>
    <cellStyle name="Comma 88" xfId="8507"/>
    <cellStyle name="Comma 88 2" xfId="8508"/>
    <cellStyle name="Comma 88 3" xfId="8509"/>
    <cellStyle name="Comma 88 4" xfId="8510"/>
    <cellStyle name="Comma 88 5" xfId="28284"/>
    <cellStyle name="Comma 88 5 2" xfId="28996"/>
    <cellStyle name="Comma 88 6" xfId="28372"/>
    <cellStyle name="Comma 89" xfId="8511"/>
    <cellStyle name="Comma 89 2" xfId="8512"/>
    <cellStyle name="Comma 89 3" xfId="8513"/>
    <cellStyle name="Comma 89 4" xfId="8514"/>
    <cellStyle name="Comma 89 5" xfId="28645"/>
    <cellStyle name="Comma 9" xfId="8515"/>
    <cellStyle name="Comma 9 2" xfId="8516"/>
    <cellStyle name="Comma 9 3" xfId="8517"/>
    <cellStyle name="Comma 9 4" xfId="8518"/>
    <cellStyle name="Comma 9 5" xfId="28646"/>
    <cellStyle name="Comma 90" xfId="8519"/>
    <cellStyle name="Comma 90 2" xfId="8520"/>
    <cellStyle name="Comma 90 3" xfId="8521"/>
    <cellStyle name="Comma 90 4" xfId="8522"/>
    <cellStyle name="Comma 90 5" xfId="28647"/>
    <cellStyle name="Comma 91" xfId="8523"/>
    <cellStyle name="Comma 91 2" xfId="28555"/>
    <cellStyle name="Comma 92" xfId="8524"/>
    <cellStyle name="Comma 92 2" xfId="28976"/>
    <cellStyle name="Comma 93" xfId="8525"/>
    <cellStyle name="Comma 93 2" xfId="28977"/>
    <cellStyle name="Comma 94" xfId="8526"/>
    <cellStyle name="Comma 94 2" xfId="28975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62" xfId="2864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3 5" xfId="28650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a0 9" xfId="28648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62" xfId="2865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nfig Data Cells 5" xfId="28652"/>
    <cellStyle name="Copied" xfId="8963"/>
    <cellStyle name="Copied 2" xfId="8964"/>
    <cellStyle name="Copied 3" xfId="8965"/>
    <cellStyle name="Copied 4" xfId="8966"/>
    <cellStyle name="Copied 5" xfId="28653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62" xfId="28654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[00] 5" xfId="28655"/>
    <cellStyle name="Currency 10" xfId="9056"/>
    <cellStyle name="Currency 10 2" xfId="9057"/>
    <cellStyle name="Currency 10 3" xfId="9058"/>
    <cellStyle name="Currency 10 4" xfId="9059"/>
    <cellStyle name="Currency 10 5" xfId="28656"/>
    <cellStyle name="Currency 11" xfId="9060"/>
    <cellStyle name="Currency 11 2" xfId="9061"/>
    <cellStyle name="Currency 11 3" xfId="9062"/>
    <cellStyle name="Currency 11 4" xfId="9063"/>
    <cellStyle name="Currency 11 5" xfId="28657"/>
    <cellStyle name="Currency 12" xfId="9064"/>
    <cellStyle name="Currency 12 2" xfId="9065"/>
    <cellStyle name="Currency 12 3" xfId="9066"/>
    <cellStyle name="Currency 12 4" xfId="9067"/>
    <cellStyle name="Currency 12 5" xfId="28658"/>
    <cellStyle name="Currency 13" xfId="9068"/>
    <cellStyle name="Currency 13 2" xfId="9069"/>
    <cellStyle name="Currency 13 3" xfId="9070"/>
    <cellStyle name="Currency 13 4" xfId="9071"/>
    <cellStyle name="Currency 13 5" xfId="28659"/>
    <cellStyle name="Currency 14" xfId="9072"/>
    <cellStyle name="Currency 14 2" xfId="9073"/>
    <cellStyle name="Currency 14 3" xfId="9074"/>
    <cellStyle name="Currency 14 4" xfId="9075"/>
    <cellStyle name="Currency 14 5" xfId="28660"/>
    <cellStyle name="Currency 15" xfId="9076"/>
    <cellStyle name="Currency 15 2" xfId="9077"/>
    <cellStyle name="Currency 15 3" xfId="9078"/>
    <cellStyle name="Currency 15 4" xfId="9079"/>
    <cellStyle name="Currency 15 5" xfId="28661"/>
    <cellStyle name="Currency 16" xfId="9080"/>
    <cellStyle name="Currency 16 2" xfId="9081"/>
    <cellStyle name="Currency 16 3" xfId="9082"/>
    <cellStyle name="Currency 16 4" xfId="9083"/>
    <cellStyle name="Currency 16 5" xfId="28662"/>
    <cellStyle name="Currency 17" xfId="9084"/>
    <cellStyle name="Currency 17 2" xfId="9085"/>
    <cellStyle name="Currency 17 3" xfId="9086"/>
    <cellStyle name="Currency 17 4" xfId="9087"/>
    <cellStyle name="Currency 17 5" xfId="28663"/>
    <cellStyle name="Currency 18" xfId="9088"/>
    <cellStyle name="Currency 18 2" xfId="9089"/>
    <cellStyle name="Currency 18 3" xfId="9090"/>
    <cellStyle name="Currency 18 4" xfId="9091"/>
    <cellStyle name="Currency 18 5" xfId="28664"/>
    <cellStyle name="Currency 19" xfId="9092"/>
    <cellStyle name="Currency 19 2" xfId="9093"/>
    <cellStyle name="Currency 19 3" xfId="9094"/>
    <cellStyle name="Currency 19 4" xfId="9095"/>
    <cellStyle name="Currency 19 5" xfId="2866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 5" xfId="28667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63" xfId="28666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0 5" xfId="28668"/>
    <cellStyle name="Currency 21" xfId="9189"/>
    <cellStyle name="Currency 21 2" xfId="9190"/>
    <cellStyle name="Currency 21 3" xfId="9191"/>
    <cellStyle name="Currency 21 4" xfId="9192"/>
    <cellStyle name="Currency 21 5" xfId="28669"/>
    <cellStyle name="Currency 22" xfId="9193"/>
    <cellStyle name="Currency 22 2" xfId="9194"/>
    <cellStyle name="Currency 22 3" xfId="9195"/>
    <cellStyle name="Currency 22 4" xfId="9196"/>
    <cellStyle name="Currency 22 5" xfId="28670"/>
    <cellStyle name="Currency 23" xfId="9197"/>
    <cellStyle name="Currency 23 2" xfId="9198"/>
    <cellStyle name="Currency 23 3" xfId="9199"/>
    <cellStyle name="Currency 23 4" xfId="9200"/>
    <cellStyle name="Currency 23 5" xfId="28671"/>
    <cellStyle name="Currency 24" xfId="9201"/>
    <cellStyle name="Currency 24 2" xfId="9202"/>
    <cellStyle name="Currency 24 3" xfId="9203"/>
    <cellStyle name="Currency 24 4" xfId="9204"/>
    <cellStyle name="Currency 24 5" xfId="28672"/>
    <cellStyle name="Currency 25" xfId="9205"/>
    <cellStyle name="Currency 25 2" xfId="9206"/>
    <cellStyle name="Currency 25 3" xfId="9207"/>
    <cellStyle name="Currency 25 4" xfId="9208"/>
    <cellStyle name="Currency 25 5" xfId="28673"/>
    <cellStyle name="Currency 26" xfId="9209"/>
    <cellStyle name="Currency 26 2" xfId="9210"/>
    <cellStyle name="Currency 26 3" xfId="9211"/>
    <cellStyle name="Currency 26 4" xfId="9212"/>
    <cellStyle name="Currency 26 5" xfId="28674"/>
    <cellStyle name="Currency 27" xfId="9213"/>
    <cellStyle name="Currency 27 2" xfId="9214"/>
    <cellStyle name="Currency 27 3" xfId="9215"/>
    <cellStyle name="Currency 27 4" xfId="9216"/>
    <cellStyle name="Currency 27 5" xfId="28675"/>
    <cellStyle name="Currency 28" xfId="9217"/>
    <cellStyle name="Currency 28 2" xfId="9218"/>
    <cellStyle name="Currency 28 3" xfId="9219"/>
    <cellStyle name="Currency 28 4" xfId="9220"/>
    <cellStyle name="Currency 28 5" xfId="28676"/>
    <cellStyle name="Currency 29" xfId="9221"/>
    <cellStyle name="Currency 29 2" xfId="9222"/>
    <cellStyle name="Currency 29 3" xfId="9223"/>
    <cellStyle name="Currency 29 4" xfId="9224"/>
    <cellStyle name="Currency 29 5" xfId="28677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 5" xfId="2867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63" xfId="28678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0 5" xfId="28680"/>
    <cellStyle name="Currency 31" xfId="9318"/>
    <cellStyle name="Currency 31 2" xfId="9319"/>
    <cellStyle name="Currency 31 3" xfId="9320"/>
    <cellStyle name="Currency 31 4" xfId="9321"/>
    <cellStyle name="Currency 31 5" xfId="28681"/>
    <cellStyle name="Currency 32" xfId="9322"/>
    <cellStyle name="Currency 32 2" xfId="9323"/>
    <cellStyle name="Currency 32 3" xfId="9324"/>
    <cellStyle name="Currency 32 4" xfId="9325"/>
    <cellStyle name="Currency 32 5" xfId="28682"/>
    <cellStyle name="Currency 33" xfId="9326"/>
    <cellStyle name="Currency 33 2" xfId="9327"/>
    <cellStyle name="Currency 33 3" xfId="9328"/>
    <cellStyle name="Currency 33 4" xfId="9329"/>
    <cellStyle name="Currency 33 5" xfId="28683"/>
    <cellStyle name="Currency 34" xfId="9330"/>
    <cellStyle name="Currency 34 2" xfId="9331"/>
    <cellStyle name="Currency 34 3" xfId="9332"/>
    <cellStyle name="Currency 34 4" xfId="9333"/>
    <cellStyle name="Currency 34 5" xfId="28684"/>
    <cellStyle name="Currency 35" xfId="9334"/>
    <cellStyle name="Currency 35 2" xfId="9335"/>
    <cellStyle name="Currency 35 3" xfId="9336"/>
    <cellStyle name="Currency 35 4" xfId="9337"/>
    <cellStyle name="Currency 35 5" xfId="28685"/>
    <cellStyle name="Currency 36" xfId="9338"/>
    <cellStyle name="Currency 36 2" xfId="9339"/>
    <cellStyle name="Currency 36 3" xfId="9340"/>
    <cellStyle name="Currency 36 4" xfId="9341"/>
    <cellStyle name="Currency 36 5" xfId="28686"/>
    <cellStyle name="Currency 37" xfId="9342"/>
    <cellStyle name="Currency 37 2" xfId="9343"/>
    <cellStyle name="Currency 37 3" xfId="9344"/>
    <cellStyle name="Currency 37 4" xfId="9345"/>
    <cellStyle name="Currency 37 5" xfId="28687"/>
    <cellStyle name="Currency 38" xfId="9346"/>
    <cellStyle name="Currency 38 2" xfId="9347"/>
    <cellStyle name="Currency 38 3" xfId="9348"/>
    <cellStyle name="Currency 38 4" xfId="9349"/>
    <cellStyle name="Currency 38 5" xfId="28688"/>
    <cellStyle name="Currency 39" xfId="9350"/>
    <cellStyle name="Currency 39 2" xfId="9351"/>
    <cellStyle name="Currency 39 3" xfId="9352"/>
    <cellStyle name="Currency 39 4" xfId="9353"/>
    <cellStyle name="Currency 39 5" xfId="28689"/>
    <cellStyle name="Currency 4" xfId="9354"/>
    <cellStyle name="Currency 4 2" xfId="9355"/>
    <cellStyle name="Currency 4 3" xfId="9356"/>
    <cellStyle name="Currency 4 4" xfId="9357"/>
    <cellStyle name="Currency 4 5" xfId="28690"/>
    <cellStyle name="Currency 40" xfId="9358"/>
    <cellStyle name="Currency 40 2" xfId="9359"/>
    <cellStyle name="Currency 40 3" xfId="9360"/>
    <cellStyle name="Currency 40 4" xfId="9361"/>
    <cellStyle name="Currency 40 5" xfId="28691"/>
    <cellStyle name="Currency 41" xfId="9362"/>
    <cellStyle name="Currency 41 2" xfId="9363"/>
    <cellStyle name="Currency 41 3" xfId="9364"/>
    <cellStyle name="Currency 41 4" xfId="9365"/>
    <cellStyle name="Currency 41 5" xfId="28692"/>
    <cellStyle name="Currency 42" xfId="9366"/>
    <cellStyle name="Currency 42 2" xfId="9367"/>
    <cellStyle name="Currency 42 3" xfId="9368"/>
    <cellStyle name="Currency 42 4" xfId="9369"/>
    <cellStyle name="Currency 42 5" xfId="28693"/>
    <cellStyle name="Currency 43" xfId="9370"/>
    <cellStyle name="Currency 43 2" xfId="9371"/>
    <cellStyle name="Currency 43 3" xfId="9372"/>
    <cellStyle name="Currency 43 4" xfId="9373"/>
    <cellStyle name="Currency 43 5" xfId="28694"/>
    <cellStyle name="Currency 44" xfId="9374"/>
    <cellStyle name="Currency 44 2" xfId="9375"/>
    <cellStyle name="Currency 44 3" xfId="9376"/>
    <cellStyle name="Currency 44 4" xfId="9377"/>
    <cellStyle name="Currency 44 5" xfId="28695"/>
    <cellStyle name="Currency 45" xfId="9378"/>
    <cellStyle name="Currency 45 2" xfId="9379"/>
    <cellStyle name="Currency 45 3" xfId="9380"/>
    <cellStyle name="Currency 45 4" xfId="9381"/>
    <cellStyle name="Currency 45 5" xfId="28696"/>
    <cellStyle name="Currency 46" xfId="9382"/>
    <cellStyle name="Currency 46 2" xfId="9383"/>
    <cellStyle name="Currency 46 3" xfId="9384"/>
    <cellStyle name="Currency 46 4" xfId="9385"/>
    <cellStyle name="Currency 46 5" xfId="28697"/>
    <cellStyle name="Currency 47" xfId="9386"/>
    <cellStyle name="Currency 47 2" xfId="9387"/>
    <cellStyle name="Currency 47 3" xfId="9388"/>
    <cellStyle name="Currency 47 4" xfId="9389"/>
    <cellStyle name="Currency 47 5" xfId="28698"/>
    <cellStyle name="Currency 48" xfId="9390"/>
    <cellStyle name="Currency 48 2" xfId="9391"/>
    <cellStyle name="Currency 48 3" xfId="9392"/>
    <cellStyle name="Currency 48 4" xfId="9393"/>
    <cellStyle name="Currency 48 5" xfId="28699"/>
    <cellStyle name="Currency 49" xfId="9394"/>
    <cellStyle name="Currency 49 2" xfId="9395"/>
    <cellStyle name="Currency 49 3" xfId="9396"/>
    <cellStyle name="Currency 49 4" xfId="9397"/>
    <cellStyle name="Currency 49 5" xfId="28700"/>
    <cellStyle name="Currency 5" xfId="9398"/>
    <cellStyle name="Currency 5 2" xfId="9399"/>
    <cellStyle name="Currency 5 3" xfId="9400"/>
    <cellStyle name="Currency 5 4" xfId="9401"/>
    <cellStyle name="Currency 5 5" xfId="28701"/>
    <cellStyle name="Currency 50" xfId="9402"/>
    <cellStyle name="Currency 50 2" xfId="9403"/>
    <cellStyle name="Currency 50 3" xfId="9404"/>
    <cellStyle name="Currency 50 4" xfId="9405"/>
    <cellStyle name="Currency 50 5" xfId="28702"/>
    <cellStyle name="Currency 51" xfId="9406"/>
    <cellStyle name="Currency 51 2" xfId="9407"/>
    <cellStyle name="Currency 51 3" xfId="9408"/>
    <cellStyle name="Currency 51 4" xfId="9409"/>
    <cellStyle name="Currency 51 5" xfId="28703"/>
    <cellStyle name="Currency 52" xfId="9410"/>
    <cellStyle name="Currency 52 2" xfId="9411"/>
    <cellStyle name="Currency 52 3" xfId="9412"/>
    <cellStyle name="Currency 52 4" xfId="9413"/>
    <cellStyle name="Currency 52 5" xfId="28704"/>
    <cellStyle name="Currency 53" xfId="9414"/>
    <cellStyle name="Currency 53 2" xfId="9415"/>
    <cellStyle name="Currency 53 3" xfId="9416"/>
    <cellStyle name="Currency 53 4" xfId="9417"/>
    <cellStyle name="Currency 53 5" xfId="28705"/>
    <cellStyle name="Currency 54" xfId="9418"/>
    <cellStyle name="Currency 54 2" xfId="9419"/>
    <cellStyle name="Currency 54 3" xfId="9420"/>
    <cellStyle name="Currency 54 4" xfId="9421"/>
    <cellStyle name="Currency 54 5" xfId="28706"/>
    <cellStyle name="Currency 55" xfId="9422"/>
    <cellStyle name="Currency 55 2" xfId="9423"/>
    <cellStyle name="Currency 55 3" xfId="9424"/>
    <cellStyle name="Currency 55 4" xfId="9425"/>
    <cellStyle name="Currency 55 5" xfId="28707"/>
    <cellStyle name="Currency 56" xfId="9426"/>
    <cellStyle name="Currency 56 2" xfId="9427"/>
    <cellStyle name="Currency 56 3" xfId="9428"/>
    <cellStyle name="Currency 56 4" xfId="9429"/>
    <cellStyle name="Currency 56 5" xfId="28708"/>
    <cellStyle name="Currency 57" xfId="9430"/>
    <cellStyle name="Currency 57 2" xfId="9431"/>
    <cellStyle name="Currency 57 3" xfId="9432"/>
    <cellStyle name="Currency 57 4" xfId="9433"/>
    <cellStyle name="Currency 57 5" xfId="28709"/>
    <cellStyle name="Currency 58" xfId="9434"/>
    <cellStyle name="Currency 58 2" xfId="9435"/>
    <cellStyle name="Currency 58 3" xfId="9436"/>
    <cellStyle name="Currency 58 4" xfId="9437"/>
    <cellStyle name="Currency 58 5" xfId="28710"/>
    <cellStyle name="Currency 59" xfId="9438"/>
    <cellStyle name="Currency 59 2" xfId="9439"/>
    <cellStyle name="Currency 59 3" xfId="9440"/>
    <cellStyle name="Currency 59 4" xfId="9441"/>
    <cellStyle name="Currency 59 5" xfId="28711"/>
    <cellStyle name="Currency 6" xfId="9442"/>
    <cellStyle name="Currency 6 2" xfId="9443"/>
    <cellStyle name="Currency 6 3" xfId="9444"/>
    <cellStyle name="Currency 6 4" xfId="9445"/>
    <cellStyle name="Currency 6 5" xfId="28712"/>
    <cellStyle name="Currency 60" xfId="9446"/>
    <cellStyle name="Currency 60 2" xfId="9447"/>
    <cellStyle name="Currency 60 3" xfId="9448"/>
    <cellStyle name="Currency 60 4" xfId="9449"/>
    <cellStyle name="Currency 60 5" xfId="28713"/>
    <cellStyle name="Currency 61" xfId="9450"/>
    <cellStyle name="Currency 61 2" xfId="9451"/>
    <cellStyle name="Currency 61 3" xfId="9452"/>
    <cellStyle name="Currency 61 4" xfId="9453"/>
    <cellStyle name="Currency 61 5" xfId="28714"/>
    <cellStyle name="Currency 62" xfId="9454"/>
    <cellStyle name="Currency 62 2" xfId="9455"/>
    <cellStyle name="Currency 62 3" xfId="9456"/>
    <cellStyle name="Currency 62 4" xfId="9457"/>
    <cellStyle name="Currency 62 5" xfId="28715"/>
    <cellStyle name="Currency 63" xfId="9458"/>
    <cellStyle name="Currency 63 2" xfId="9459"/>
    <cellStyle name="Currency 63 3" xfId="9460"/>
    <cellStyle name="Currency 63 4" xfId="9461"/>
    <cellStyle name="Currency 63 5" xfId="28716"/>
    <cellStyle name="Currency 64" xfId="9462"/>
    <cellStyle name="Currency 64 2" xfId="9463"/>
    <cellStyle name="Currency 64 3" xfId="9464"/>
    <cellStyle name="Currency 64 4" xfId="9465"/>
    <cellStyle name="Currency 64 5" xfId="28717"/>
    <cellStyle name="Currency 65" xfId="9466"/>
    <cellStyle name="Currency 65 2" xfId="9467"/>
    <cellStyle name="Currency 65 3" xfId="9468"/>
    <cellStyle name="Currency 65 4" xfId="9469"/>
    <cellStyle name="Currency 65 5" xfId="28718"/>
    <cellStyle name="Currency 66" xfId="9470"/>
    <cellStyle name="Currency 66 2" xfId="9471"/>
    <cellStyle name="Currency 66 3" xfId="9472"/>
    <cellStyle name="Currency 66 4" xfId="9473"/>
    <cellStyle name="Currency 66 5" xfId="28719"/>
    <cellStyle name="Currency 67" xfId="9474"/>
    <cellStyle name="Currency 67 2" xfId="9475"/>
    <cellStyle name="Currency 67 3" xfId="9476"/>
    <cellStyle name="Currency 67 4" xfId="9477"/>
    <cellStyle name="Currency 67 5" xfId="28720"/>
    <cellStyle name="Currency 68" xfId="9478"/>
    <cellStyle name="Currency 68 2" xfId="9479"/>
    <cellStyle name="Currency 68 3" xfId="9480"/>
    <cellStyle name="Currency 68 4" xfId="9481"/>
    <cellStyle name="Currency 68 5" xfId="28721"/>
    <cellStyle name="Currency 7" xfId="9482"/>
    <cellStyle name="Currency 7 2" xfId="9483"/>
    <cellStyle name="Currency 7 3" xfId="9484"/>
    <cellStyle name="Currency 7 4" xfId="9485"/>
    <cellStyle name="Currency 7 5" xfId="28722"/>
    <cellStyle name="Currency 8" xfId="9486"/>
    <cellStyle name="Currency 8 2" xfId="9487"/>
    <cellStyle name="Currency 8 3" xfId="9488"/>
    <cellStyle name="Currency 8 4" xfId="9489"/>
    <cellStyle name="Currency 8 5" xfId="28723"/>
    <cellStyle name="Currency 9" xfId="9490"/>
    <cellStyle name="Currency 9 2" xfId="9491"/>
    <cellStyle name="Currency 9 3" xfId="9492"/>
    <cellStyle name="Currency 9 4" xfId="9493"/>
    <cellStyle name="Currency 9 5" xfId="28724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62" xfId="28726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3 5" xfId="28727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0 9" xfId="28725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62" xfId="28728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62" xfId="28730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3 5" xfId="28731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9" xfId="28729"/>
    <cellStyle name="Date Short" xfId="9886"/>
    <cellStyle name="Date Short 2" xfId="9887"/>
    <cellStyle name="Date Short 3" xfId="9888"/>
    <cellStyle name="Date Short 4" xfId="9889"/>
    <cellStyle name="Date Short 5" xfId="28732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62" xfId="2873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23" xfId="28735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38" xfId="2873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23" xfId="28736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62" xfId="287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23" xfId="28739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38" xfId="2873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62" xfId="28741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23" xfId="28742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38" xfId="28740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23" xfId="28743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23" xfId="28744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23" xfId="28745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23" xfId="28747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24" xfId="2874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62" xfId="28749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27" xfId="28748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23" xfId="28750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23" xfId="28752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24" xfId="28751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23" xfId="287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23" xfId="28754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23" xfId="28755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23" xfId="28756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23" xfId="28757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23" xfId="2875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24" xfId="28758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23" xfId="28761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24" xfId="28760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23" xfId="28763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24" xfId="28762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23" xfId="28765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24" xfId="28764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23" xfId="2876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23" xfId="28767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23" xfId="28768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24" xfId="28414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23" xfId="28770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23" xfId="28771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23" xfId="28772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33" xfId="28769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23" xfId="2877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23" xfId="28774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23" xfId="2877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23" xfId="28776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62" xfId="28778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23" xfId="28779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38" xfId="28777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23" xfId="28780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62" xfId="28782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23" xfId="28783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38" xfId="28781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62" xfId="28785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23" xfId="2878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38" xfId="28784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23" xfId="28787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23" xfId="28789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24" xfId="28788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23" xfId="28790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23" xfId="28792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24" xfId="28791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23" xfId="28793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23" xfId="28794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23" xfId="28796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25" xfId="2879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23" xfId="28797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7"/>
    <cellStyle name="Normal 114" xfId="28285"/>
    <cellStyle name="Normal 114 2" xfId="28997"/>
    <cellStyle name="Normal 115" xfId="28290"/>
    <cellStyle name="Normal 115 2" xfId="29002"/>
    <cellStyle name="Normal 116" xfId="28297"/>
    <cellStyle name="Normal 116 2" xfId="29007"/>
    <cellStyle name="Normal 117" xfId="28299"/>
    <cellStyle name="Normal 117 2" xfId="29009"/>
    <cellStyle name="Normal 118" xfId="28300"/>
    <cellStyle name="Normal 118 2" xfId="29010"/>
    <cellStyle name="Normal 119" xfId="28298"/>
    <cellStyle name="Normal 119 2" xfId="29008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6"/>
    <cellStyle name="Normal 120 2" xfId="29016"/>
    <cellStyle name="Normal 121" xfId="28308"/>
    <cellStyle name="Normal 121 2" xfId="29018"/>
    <cellStyle name="Normal 122" xfId="28307"/>
    <cellStyle name="Normal 122 2" xfId="29017"/>
    <cellStyle name="Normal 123" xfId="28313"/>
    <cellStyle name="Normal 123 2" xfId="29023"/>
    <cellStyle name="Normal 124" xfId="28315"/>
    <cellStyle name="Normal 124 2" xfId="29025"/>
    <cellStyle name="Normal 125" xfId="28317"/>
    <cellStyle name="Normal 125 2" xfId="29027"/>
    <cellStyle name="Normal 126" xfId="28319"/>
    <cellStyle name="Normal 126 2" xfId="29029"/>
    <cellStyle name="Normal 127" xfId="28321"/>
    <cellStyle name="Normal 127 2" xfId="29031"/>
    <cellStyle name="Normal 128" xfId="28323"/>
    <cellStyle name="Normal 128 2" xfId="29033"/>
    <cellStyle name="Normal 129" xfId="28325"/>
    <cellStyle name="Normal 129 2" xfId="29035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2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7"/>
    <cellStyle name="Normal 130 2" xfId="29037"/>
    <cellStyle name="Normal 131" xfId="28329"/>
    <cellStyle name="Normal 131 2" xfId="29039"/>
    <cellStyle name="Normal 132" xfId="28331"/>
    <cellStyle name="Normal 132 2" xfId="29041"/>
    <cellStyle name="Normal 133" xfId="28333"/>
    <cellStyle name="Normal 133 2" xfId="29043"/>
    <cellStyle name="Normal 134" xfId="28335"/>
    <cellStyle name="Normal 134 2" xfId="29045"/>
    <cellStyle name="Normal 135" xfId="28337"/>
    <cellStyle name="Normal 135 2" xfId="29047"/>
    <cellStyle name="Normal 136" xfId="28339"/>
    <cellStyle name="Normal 136 2" xfId="29049"/>
    <cellStyle name="Normal 137" xfId="28341"/>
    <cellStyle name="Normal 137 2" xfId="29051"/>
    <cellStyle name="Normal 138" xfId="28343"/>
    <cellStyle name="Normal 138 2" xfId="29053"/>
    <cellStyle name="Normal 139" xfId="28345"/>
    <cellStyle name="Normal 139 2" xfId="29055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7"/>
    <cellStyle name="Normal 140 2" xfId="29057"/>
    <cellStyle name="Normal 141" xfId="28349"/>
    <cellStyle name="Normal 141 2" xfId="29059"/>
    <cellStyle name="Normal 142" xfId="28351"/>
    <cellStyle name="Normal 142 2" xfId="29061"/>
    <cellStyle name="Normal 143" xfId="28353"/>
    <cellStyle name="Normal 143 2" xfId="29063"/>
    <cellStyle name="Normal 144" xfId="28348"/>
    <cellStyle name="Normal 144 2" xfId="29058"/>
    <cellStyle name="Normal 145" xfId="28354"/>
    <cellStyle name="Normal 145 2" xfId="29064"/>
    <cellStyle name="Normal 146" xfId="28355"/>
    <cellStyle name="Normal 146 2" xfId="29065"/>
    <cellStyle name="Normal 147" xfId="28356"/>
    <cellStyle name="Normal 147 2" xfId="29066"/>
    <cellStyle name="Normal 148" xfId="28357"/>
    <cellStyle name="Normal 149" xfId="28367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0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50" xfId="28374"/>
    <cellStyle name="Normal 151" xfId="28366"/>
    <cellStyle name="Normal 152" xfId="28371"/>
    <cellStyle name="Normal 153" xfId="28359"/>
    <cellStyle name="Normal 154" xfId="28376"/>
    <cellStyle name="Normal 155" xfId="28377"/>
    <cellStyle name="Normal 156" xfId="28378"/>
    <cellStyle name="Normal 157" xfId="28380"/>
    <cellStyle name="Normal 158" xfId="28413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982"/>
    <cellStyle name="Normal 2 2 63" xfId="28798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63" xfId="28799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987"/>
    <cellStyle name="Normal 3 104" xfId="28281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62" xfId="28800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62" xfId="28801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994"/>
    <cellStyle name="Normal 4 20" xfId="14692"/>
    <cellStyle name="Normal 4 21" xfId="14693"/>
    <cellStyle name="Normal 4 22" xfId="14694"/>
    <cellStyle name="Normal 4 23" xfId="28248"/>
    <cellStyle name="Normal 4 23 2" xfId="28984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23" xfId="28802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23" xfId="28803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0 7" xfId="28805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1 7" xfId="28806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2 7" xfId="28807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3 7" xfId="28808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4 7" xfId="28809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5 7" xfId="28810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23" xfId="28811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 7" xfId="28812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37" xfId="28804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4 7" xfId="28813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5 7" xfId="28814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6 7" xfId="28815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7 7" xfId="28816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8 7" xfId="28817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ote 9 7" xfId="28818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23" xfId="28819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23" xfId="2882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24" xfId="28820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23" xfId="28822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23" xfId="28824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23" xfId="28825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64" xfId="28826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23" xfId="28827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23" xfId="2882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23" xfId="28829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24" xfId="28830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23" xfId="28831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23" xfId="28832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24" xfId="28833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23" xfId="28834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23" xfId="28835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23" xfId="28836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988"/>
    <cellStyle name="Percent 2 112" xfId="28362"/>
    <cellStyle name="Percent 2 113" xfId="28387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89"/>
    <cellStyle name="Percent 2 2 52 2" xfId="29001"/>
    <cellStyle name="Percent 2 2 53" xfId="28837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23" xfId="28838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24" xfId="28839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24" xfId="28840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23" xfId="28841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23" xfId="2884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23" xfId="28843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23" xfId="28844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23" xfId="28845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23" xfId="28846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23" xfId="28847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23" xfId="28849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63" xfId="28848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23" xfId="28850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23" xfId="28851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23" xfId="28852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23" xfId="28853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23" xfId="28854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23" xfId="28855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23" xfId="28856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23" xfId="28857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23" xfId="28858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23" xfId="2885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24" xfId="28860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23" xfId="28861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23" xfId="28862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23" xfId="2886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23" xfId="28864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23" xfId="28865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23" xfId="28866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23" xfId="28867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23" xfId="28868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23" xfId="28869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23" xfId="28870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23" xfId="28871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23" xfId="28872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23" xfId="2887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23" xfId="28874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23" xfId="28875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23" xfId="28876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23" xfId="28877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23" xfId="28878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23" xfId="28879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23" xfId="28880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23" xfId="28881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24" xfId="28882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23" xfId="28883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23" xfId="28884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23" xfId="28885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23" xfId="28886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23" xfId="28887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23" xfId="28888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23" xfId="28889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23" xfId="2889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23" xfId="28891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23" xfId="28892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24" xfId="28893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0 2" xfId="28823"/>
    <cellStyle name="Percent 71" xfId="19106"/>
    <cellStyle name="Percent 71 2" xfId="28978"/>
    <cellStyle name="Percent 72" xfId="19107"/>
    <cellStyle name="Percent 72 2" xfId="28974"/>
    <cellStyle name="Percent 73" xfId="19108"/>
    <cellStyle name="Percent 73 2" xfId="28979"/>
    <cellStyle name="Percent 74" xfId="19109"/>
    <cellStyle name="Percent 75" xfId="19110"/>
    <cellStyle name="Percent 76" xfId="19111"/>
    <cellStyle name="Percent 77" xfId="19112"/>
    <cellStyle name="Percent 78" xfId="28980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23" xfId="28894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23" xfId="28895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62" xfId="28897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23" xfId="28898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38" xfId="28896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23" xfId="28899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62" xfId="28901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23" xfId="28902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38" xfId="28900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62" xfId="2890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23" xfId="28905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38" xfId="2890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23" xfId="28906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23" xfId="28907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62" xfId="28908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23" xfId="28909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23" xfId="28910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23" xfId="28911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23" xfId="28912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23" xfId="28913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23" xfId="28914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23" xfId="28915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62" xfId="28916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62" xfId="28917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23" xfId="28918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23" xfId="28919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23" xfId="28920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23" xfId="28921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23" xfId="28922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23" xfId="28923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23" xfId="28925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24" xfId="28924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23" xfId="28926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23" xfId="2892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23" xfId="28928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23" xfId="28929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23" xfId="28930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23" xfId="2893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24" xfId="28931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23" xfId="28933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23" xfId="28935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24" xfId="28934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23" xfId="28936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23" xfId="28937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23" xfId="28938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" xfId="6597" builtinId="3"/>
    <cellStyle name="เครื่องหมายจุลภาค 10" xfId="21700"/>
    <cellStyle name="เครื่องหมายจุลภาค 10 2" xfId="28388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2 2" xfId="28458"/>
    <cellStyle name="เครื่องหมายจุลภาค 12 3" xfId="28435"/>
    <cellStyle name="เครื่องหมายจุลภาค 13" xfId="22135"/>
    <cellStyle name="เครื่องหมายจุลภาค 13 2" xfId="22136"/>
    <cellStyle name="เครื่องหมายจุลภาค 13 2 2" xfId="28460"/>
    <cellStyle name="เครื่องหมายจุลภาค 13 3" xfId="22137"/>
    <cellStyle name="เครื่องหมายจุลภาค 13 4" xfId="28438"/>
    <cellStyle name="เครื่องหมายจุลภาค 14" xfId="22138"/>
    <cellStyle name="เครื่องหมายจุลภาค 14 2" xfId="28462"/>
    <cellStyle name="เครื่องหมายจุลภาค 14 3" xfId="28441"/>
    <cellStyle name="เครื่องหมายจุลภาค 15" xfId="22139"/>
    <cellStyle name="เครื่องหมายจุลภาค 15 2" xfId="28464"/>
    <cellStyle name="เครื่องหมายจุลภาค 15 3" xfId="28444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32" xfId="28939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 4" xfId="28433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 4" xfId="28436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989"/>
    <cellStyle name="เครื่องหมายจุลภาค 2 115" xfId="28363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2 4" xfId="28439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3 4" xfId="28442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4 4" xfId="28445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5 4" xfId="2844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6 4" xfId="28447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0 3" xfId="28941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990"/>
    <cellStyle name="เครื่องหมายจุลภาค 2 2 104" xfId="28364"/>
    <cellStyle name="เครื่องหมายจุลภาค 2 2 105" xfId="28415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23" xfId="28389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 4" xfId="28390"/>
    <cellStyle name="เครื่องหมายจุลภาค 2 2 3 5" xfId="28940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 4" xfId="28391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 2" xfId="28393"/>
    <cellStyle name="เครื่องหมายจุลภาค 2 3 2 3" xfId="28942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23" xfId="28392"/>
    <cellStyle name="เครื่องหมายจุลภาค 2 3 24" xfId="284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 4" xfId="28422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31" xfId="28424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31" xfId="28426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 4" xfId="28428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 4" xfId="28431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 4" xfId="28432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32" xfId="28395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 4" xfId="28396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991"/>
    <cellStyle name="เครื่องหมายจุลภาค 3 54" xfId="28365"/>
    <cellStyle name="เครื่องหมายจุลภาค 3 55" xfId="28394"/>
    <cellStyle name="เครื่องหมายจุลภาค 3 56" xfId="28943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31" xfId="28398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61" xfId="28397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62" xfId="28400"/>
    <cellStyle name="เครื่องหมายจุลภาค 5 2 63" xfId="28945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5 6" xfId="28399"/>
    <cellStyle name="เครื่องหมายจุลภาค 5 7" xfId="28944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39" xfId="28401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40" xfId="2841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 4" xfId="28449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 4" xfId="28946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 6" xfId="28403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32" xfId="28402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31" xfId="28404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2 2" xfId="28456"/>
    <cellStyle name="เครื่องหมายจุลภาค 9 3" xfId="23673"/>
    <cellStyle name="เครื่องหมายจุลภาค 9 4" xfId="23674"/>
    <cellStyle name="เครื่องหมายจุลภาค 9 5" xfId="28430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23" xfId="28947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23" xfId="28948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23" xfId="2894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23" xfId="28950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" xfId="0" builtinId="0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2 2" xfId="28457"/>
    <cellStyle name="ปกติ 12 3" xfId="28434"/>
    <cellStyle name="ปกติ 13" xfId="23968"/>
    <cellStyle name="ปกติ 13 2" xfId="23969"/>
    <cellStyle name="ปกติ 13 2 2" xfId="28459"/>
    <cellStyle name="ปกติ 13 3" xfId="23970"/>
    <cellStyle name="ปกติ 13 4" xfId="23971"/>
    <cellStyle name="ปกติ 13 5" xfId="28437"/>
    <cellStyle name="ปกติ 14" xfId="23972"/>
    <cellStyle name="ปกติ 14 2" xfId="28461"/>
    <cellStyle name="ปกติ 14 3" xfId="28440"/>
    <cellStyle name="ปกติ 15" xfId="28443"/>
    <cellStyle name="ปกติ 15 2" xfId="28463"/>
    <cellStyle name="ปกติ 2" xfId="23973"/>
    <cellStyle name="ปกติ 2 10" xfId="23974"/>
    <cellStyle name="ปกติ 2 10 2" xfId="23975"/>
    <cellStyle name="ปกติ 2 10 3" xfId="28951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981"/>
    <cellStyle name="ปกติ 2 2 81" xfId="28406"/>
    <cellStyle name="ปกติ 2 2 82" xfId="28417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992"/>
    <cellStyle name="ปกติ 2 28" xfId="28405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2_5511-A-ET5602-A" xfId="28407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993"/>
    <cellStyle name="ปกติ 3 111" xfId="28952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29" xfId="28953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33" xfId="28409"/>
    <cellStyle name="ปกติ 4 2 34" xfId="28450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37" xfId="28408"/>
    <cellStyle name="ปกติ 4 38" xfId="28418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23" xfId="28410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 3" xfId="28452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 2" xfId="28954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42" xfId="28423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 3" xfId="28453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32" xfId="28425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 2 2" xfId="28454"/>
    <cellStyle name="ปกติ 8 3" xfId="28955"/>
    <cellStyle name="ปกติ 8 3 2" xfId="29067"/>
    <cellStyle name="ปกติ 8 4" xfId="28427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2 2" xfId="28455"/>
    <cellStyle name="ปกติ 9 3" xfId="24766"/>
    <cellStyle name="ปกติ 9 4" xfId="24767"/>
    <cellStyle name="ปกติ 9 5" xfId="28429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23" xfId="2895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23" xfId="28957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" xfId="17166" builtinId="5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16 5" xfId="28958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36" xfId="28419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 4" xfId="28451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62" xfId="28420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23" xfId="28959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62" xfId="28960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23" xfId="28961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1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63" xfId="28412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23" xfId="28962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23" xfId="28963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23" xfId="28964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23" xfId="28965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23" xfId="28966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23" xfId="28967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23" xfId="28968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23" xfId="28969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23" xfId="28970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23" xfId="28971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23" xfId="28972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23" xfId="28973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599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199602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290154" name="Rectangle 1"/>
        <xdr:cNvSpPr>
          <a:spLocks noChangeArrowheads="1"/>
        </xdr:cNvSpPr>
      </xdr:nvSpPr>
      <xdr:spPr bwMode="auto">
        <a:xfrm>
          <a:off x="85725" y="2057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725" y="13239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5" y="15906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85725" y="18573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85725" y="20859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5725" y="23907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5725" y="26574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85725" y="29241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85725" y="10572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  <sheetName val="ภูมิทัศน์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2"/>
  <sheetViews>
    <sheetView view="pageBreakPreview" topLeftCell="A16" zoomScale="130" zoomScaleNormal="70" zoomScaleSheetLayoutView="130" workbookViewId="0">
      <selection activeCell="A25" sqref="A25:F25"/>
    </sheetView>
  </sheetViews>
  <sheetFormatPr defaultColWidth="9.140625" defaultRowHeight="21"/>
  <cols>
    <col min="1" max="1" width="8.85546875" style="157" customWidth="1"/>
    <col min="2" max="2" width="25.5703125" style="157" customWidth="1"/>
    <col min="3" max="3" width="21.7109375" style="172" customWidth="1"/>
    <col min="4" max="4" width="16.7109375" style="157" customWidth="1"/>
    <col min="5" max="5" width="25.5703125" style="172" customWidth="1"/>
    <col min="6" max="6" width="29.85546875" style="157" customWidth="1"/>
    <col min="7" max="7" width="9.140625" style="119"/>
    <col min="8" max="8" width="15.7109375" style="119" bestFit="1" customWidth="1"/>
    <col min="9" max="9" width="17.7109375" style="119" bestFit="1" customWidth="1"/>
    <col min="10" max="10" width="12.7109375" style="119" bestFit="1" customWidth="1"/>
    <col min="11" max="16384" width="9.140625" style="119"/>
  </cols>
  <sheetData>
    <row r="3" spans="1:11">
      <c r="A3" s="248" t="s">
        <v>52</v>
      </c>
      <c r="B3" s="248"/>
      <c r="C3" s="248"/>
      <c r="D3" s="248"/>
      <c r="E3" s="248"/>
      <c r="F3" s="248"/>
    </row>
    <row r="4" spans="1:11" ht="2.25" customHeight="1" thickBot="1">
      <c r="A4" s="249"/>
      <c r="B4" s="249"/>
      <c r="C4" s="249"/>
      <c r="D4" s="249"/>
      <c r="E4" s="249"/>
      <c r="F4" s="249"/>
    </row>
    <row r="5" spans="1:11">
      <c r="A5" s="120"/>
      <c r="B5" s="121" t="str">
        <f>แบบปร.4.1A!A3</f>
        <v>โครงการ : ปรับปรุงห้องเรียนระดับบัณฑิตศึกษา บริเวณชั้น 11 12 14 อาคาร 27</v>
      </c>
      <c r="C5" s="122"/>
      <c r="D5" s="120"/>
      <c r="E5" s="122"/>
      <c r="F5" s="120"/>
    </row>
    <row r="6" spans="1:11">
      <c r="A6" s="123"/>
      <c r="B6" s="124" t="s">
        <v>33</v>
      </c>
      <c r="C6" s="125"/>
      <c r="D6" s="126"/>
      <c r="E6" s="125"/>
      <c r="F6" s="123"/>
    </row>
    <row r="7" spans="1:11">
      <c r="A7" s="123"/>
      <c r="B7" s="124" t="s">
        <v>31</v>
      </c>
      <c r="C7" s="125"/>
      <c r="D7" s="123"/>
      <c r="E7" s="125"/>
      <c r="F7" s="123"/>
    </row>
    <row r="8" spans="1:11">
      <c r="A8" s="123"/>
      <c r="B8" s="124" t="str">
        <f>'แบบปร.5.1 A'!B6</f>
        <v>สถานที่ก่อสร้าง  : มหาวิทยาลัยราชภัฏเชียงใหม่ พื้นที่เวียงบัว</v>
      </c>
      <c r="C8" s="125"/>
      <c r="D8" s="123"/>
      <c r="E8" s="125"/>
      <c r="F8" s="123"/>
    </row>
    <row r="9" spans="1:11">
      <c r="A9" s="123"/>
      <c r="B9" s="124" t="str">
        <f>แบบปร.4.1A!A5</f>
        <v>หน่วยงานออกแบบแปลนและรายการ :  งานวิศวกรรมและสถาปัตยกรรม  กองอาคารสถานที่</v>
      </c>
      <c r="C9" s="125"/>
      <c r="D9" s="123"/>
      <c r="E9" s="125"/>
      <c r="F9" s="123"/>
    </row>
    <row r="10" spans="1:11">
      <c r="A10" s="123"/>
      <c r="B10" s="124" t="s">
        <v>41</v>
      </c>
      <c r="C10" s="125"/>
      <c r="D10" s="123"/>
      <c r="E10" s="125"/>
      <c r="F10" s="123"/>
    </row>
    <row r="11" spans="1:11">
      <c r="A11" s="123"/>
      <c r="B11" s="124" t="s">
        <v>45</v>
      </c>
      <c r="C11" s="125"/>
      <c r="D11" s="123"/>
      <c r="E11" s="125"/>
      <c r="F11" s="123"/>
    </row>
    <row r="12" spans="1:11" ht="21.75" thickBot="1">
      <c r="A12" s="123"/>
      <c r="B12" s="124" t="s">
        <v>42</v>
      </c>
      <c r="C12" s="127"/>
      <c r="D12" s="128"/>
      <c r="E12" s="129"/>
      <c r="F12" s="130" t="s">
        <v>34</v>
      </c>
    </row>
    <row r="13" spans="1:11" ht="21.75" thickTop="1">
      <c r="A13" s="250" t="s">
        <v>26</v>
      </c>
      <c r="B13" s="252" t="s">
        <v>0</v>
      </c>
      <c r="C13" s="253"/>
      <c r="D13" s="254"/>
      <c r="E13" s="258" t="s">
        <v>27</v>
      </c>
      <c r="F13" s="260" t="s">
        <v>12</v>
      </c>
    </row>
    <row r="14" spans="1:11" ht="16.5" customHeight="1" thickBot="1">
      <c r="A14" s="251"/>
      <c r="B14" s="255"/>
      <c r="C14" s="256"/>
      <c r="D14" s="257"/>
      <c r="E14" s="259"/>
      <c r="F14" s="261"/>
    </row>
    <row r="15" spans="1:11" ht="21.75" thickTop="1">
      <c r="A15" s="131"/>
      <c r="B15" s="239" t="s">
        <v>48</v>
      </c>
      <c r="C15" s="240"/>
      <c r="D15" s="241"/>
      <c r="E15" s="132"/>
      <c r="F15" s="133"/>
      <c r="K15" s="134"/>
    </row>
    <row r="16" spans="1:11" s="137" customFormat="1">
      <c r="A16" s="135">
        <v>1</v>
      </c>
      <c r="B16" s="242" t="s">
        <v>35</v>
      </c>
      <c r="C16" s="243"/>
      <c r="D16" s="244"/>
      <c r="E16" s="136"/>
      <c r="F16" s="133"/>
      <c r="H16" s="138" t="e">
        <f>(E16/E20)*100</f>
        <v>#DIV/0!</v>
      </c>
    </row>
    <row r="17" spans="1:33" s="137" customFormat="1">
      <c r="A17" s="135">
        <v>2</v>
      </c>
      <c r="B17" s="242" t="s">
        <v>36</v>
      </c>
      <c r="C17" s="243"/>
      <c r="D17" s="244"/>
      <c r="E17" s="136"/>
      <c r="F17" s="133"/>
      <c r="H17" s="138" t="e">
        <f>(E17/E21)*100</f>
        <v>#DIV/0!</v>
      </c>
    </row>
    <row r="18" spans="1:33" s="137" customFormat="1">
      <c r="A18" s="135">
        <v>3</v>
      </c>
      <c r="B18" s="242" t="s">
        <v>37</v>
      </c>
      <c r="C18" s="243"/>
      <c r="D18" s="244"/>
      <c r="E18" s="136"/>
      <c r="F18" s="133"/>
      <c r="H18" s="138" t="e">
        <f>SUM(H16:H17)</f>
        <v>#DIV/0!</v>
      </c>
    </row>
    <row r="19" spans="1:33">
      <c r="A19" s="139"/>
      <c r="B19" s="245"/>
      <c r="C19" s="246"/>
      <c r="D19" s="247"/>
      <c r="E19" s="136"/>
      <c r="F19" s="133"/>
      <c r="K19" s="134"/>
    </row>
    <row r="20" spans="1:33" s="145" customFormat="1" ht="21.75" customHeight="1">
      <c r="A20" s="262" t="s">
        <v>19</v>
      </c>
      <c r="B20" s="140"/>
      <c r="C20" s="141"/>
      <c r="D20" s="142" t="s">
        <v>53</v>
      </c>
      <c r="E20" s="143"/>
      <c r="F20" s="144"/>
      <c r="H20" s="145">
        <v>752700</v>
      </c>
      <c r="I20" s="146"/>
    </row>
    <row r="21" spans="1:33" s="145" customFormat="1" ht="21.75" customHeight="1">
      <c r="A21" s="263"/>
      <c r="B21" s="147"/>
      <c r="C21" s="148"/>
      <c r="D21" s="148" t="s">
        <v>38</v>
      </c>
      <c r="E21" s="149"/>
      <c r="F21" s="150"/>
      <c r="H21" s="151">
        <f>E21</f>
        <v>0</v>
      </c>
      <c r="I21" s="152"/>
      <c r="J21" s="153"/>
    </row>
    <row r="22" spans="1:33" ht="24.75" thickBot="1">
      <c r="A22" s="264"/>
      <c r="B22" s="154" t="s">
        <v>39</v>
      </c>
      <c r="C22" s="265"/>
      <c r="D22" s="265"/>
      <c r="E22" s="265"/>
      <c r="F22" s="266"/>
      <c r="H22" s="134">
        <f>H21-H20</f>
        <v>-752700</v>
      </c>
      <c r="J22" s="155"/>
    </row>
    <row r="23" spans="1:33" s="145" customFormat="1" ht="21.75" thickTop="1">
      <c r="A23" s="156"/>
      <c r="B23" s="157"/>
      <c r="C23" s="158"/>
      <c r="D23" s="159"/>
      <c r="E23" s="160"/>
      <c r="F23" s="158"/>
      <c r="H23" s="134">
        <f>(H22/H20)*100</f>
        <v>-100</v>
      </c>
      <c r="I23" s="161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</row>
    <row r="24" spans="1:33" s="145" customFormat="1">
      <c r="A24" s="162"/>
      <c r="B24" s="162"/>
      <c r="C24" s="162"/>
      <c r="D24" s="162"/>
      <c r="E24" s="162"/>
      <c r="F24" s="162"/>
      <c r="H24" s="119"/>
      <c r="I24" s="161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</row>
    <row r="25" spans="1:33" s="145" customFormat="1">
      <c r="A25" s="267"/>
      <c r="B25" s="267"/>
      <c r="C25" s="267"/>
      <c r="D25" s="267"/>
      <c r="E25" s="267"/>
      <c r="F25" s="267"/>
      <c r="H25" s="119"/>
      <c r="I25" s="161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</row>
    <row r="26" spans="1:33" s="145" customFormat="1">
      <c r="A26" s="248"/>
      <c r="B26" s="248"/>
      <c r="C26" s="248"/>
      <c r="D26" s="248"/>
      <c r="E26" s="248"/>
      <c r="F26" s="248"/>
      <c r="H26" s="119"/>
      <c r="I26" s="161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</row>
    <row r="27" spans="1:33" s="145" customFormat="1">
      <c r="A27" s="156"/>
      <c r="B27" s="1"/>
      <c r="C27" s="268"/>
      <c r="D27" s="268"/>
      <c r="E27" s="2"/>
      <c r="F27" s="2"/>
      <c r="G27" s="163"/>
      <c r="H27" s="163"/>
    </row>
    <row r="28" spans="1:33" s="145" customFormat="1">
      <c r="A28" s="156"/>
      <c r="B28" s="1"/>
      <c r="C28" s="268"/>
      <c r="D28" s="268"/>
      <c r="E28" s="2"/>
      <c r="F28" s="2"/>
      <c r="G28" s="164"/>
      <c r="H28" s="164"/>
    </row>
    <row r="29" spans="1:33" s="145" customFormat="1">
      <c r="B29" s="1"/>
      <c r="C29" s="268"/>
      <c r="D29" s="268"/>
      <c r="E29" s="2"/>
      <c r="F29" s="2"/>
      <c r="G29" s="164"/>
      <c r="H29" s="164"/>
    </row>
    <row r="30" spans="1:33" s="145" customFormat="1">
      <c r="B30" s="1"/>
      <c r="C30" s="1"/>
      <c r="D30" s="1"/>
      <c r="E30" s="4"/>
      <c r="F30" s="1"/>
    </row>
    <row r="31" spans="1:33" s="145" customFormat="1">
      <c r="B31" s="4"/>
      <c r="C31" s="2"/>
      <c r="D31" s="2"/>
      <c r="E31" s="4"/>
      <c r="G31" s="163"/>
    </row>
    <row r="32" spans="1:33" s="145" customFormat="1">
      <c r="B32" s="4"/>
      <c r="C32" s="2"/>
      <c r="D32" s="2"/>
      <c r="E32" s="4"/>
      <c r="G32" s="163"/>
    </row>
    <row r="33" spans="1:32" s="145" customFormat="1">
      <c r="B33" s="2"/>
      <c r="C33" s="2"/>
      <c r="D33" s="2"/>
      <c r="E33" s="1"/>
      <c r="F33" s="4"/>
      <c r="I33" s="165"/>
    </row>
    <row r="34" spans="1:32" s="145" customFormat="1">
      <c r="A34" s="156"/>
      <c r="B34" s="4"/>
      <c r="C34" s="2"/>
      <c r="D34" s="2"/>
      <c r="E34" s="4"/>
      <c r="G34" s="5"/>
      <c r="I34" s="166"/>
    </row>
    <row r="35" spans="1:32" s="145" customFormat="1">
      <c r="A35" s="156"/>
      <c r="B35" s="4"/>
      <c r="C35" s="2"/>
      <c r="D35" s="2"/>
      <c r="E35" s="4"/>
      <c r="G35" s="5"/>
      <c r="I35" s="166"/>
    </row>
    <row r="36" spans="1:32" s="145" customFormat="1">
      <c r="A36" s="156"/>
      <c r="B36" s="165"/>
      <c r="C36" s="119"/>
      <c r="D36" s="167"/>
      <c r="E36" s="165"/>
      <c r="F36" s="119"/>
      <c r="G36" s="164"/>
    </row>
    <row r="37" spans="1:32">
      <c r="A37" s="168"/>
      <c r="B37" s="4"/>
      <c r="C37" s="166"/>
      <c r="D37" s="168"/>
      <c r="E37" s="168"/>
      <c r="F37" s="166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</row>
    <row r="38" spans="1:32">
      <c r="A38" s="5"/>
      <c r="B38" s="4"/>
      <c r="C38" s="170"/>
      <c r="D38" s="168"/>
      <c r="E38" s="168"/>
      <c r="F38" s="170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</row>
    <row r="39" spans="1:32">
      <c r="A39" s="168"/>
      <c r="B39" s="165"/>
      <c r="C39" s="119"/>
      <c r="D39" s="168"/>
      <c r="E39" s="168"/>
      <c r="F39" s="171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</row>
    <row r="40" spans="1:32">
      <c r="A40" s="5"/>
      <c r="B40" s="168"/>
      <c r="C40" s="166"/>
      <c r="D40" s="168"/>
      <c r="E40" s="168"/>
      <c r="F40" s="170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</row>
    <row r="41" spans="1:32"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</row>
    <row r="42" spans="1:32"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</row>
  </sheetData>
  <mergeCells count="18">
    <mergeCell ref="A20:A22"/>
    <mergeCell ref="C22:F22"/>
    <mergeCell ref="A25:F25"/>
    <mergeCell ref="A26:F26"/>
    <mergeCell ref="C29:D29"/>
    <mergeCell ref="C27:D27"/>
    <mergeCell ref="C28:D28"/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60"/>
  <sheetViews>
    <sheetView view="pageBreakPreview" zoomScale="90" zoomScaleNormal="55" zoomScaleSheetLayoutView="90" workbookViewId="0">
      <selection activeCell="D9" sqref="D9"/>
    </sheetView>
  </sheetViews>
  <sheetFormatPr defaultColWidth="9.140625" defaultRowHeight="21"/>
  <cols>
    <col min="1" max="1" width="6.5703125" style="156" customWidth="1"/>
    <col min="2" max="2" width="47.140625" style="156" customWidth="1"/>
    <col min="3" max="4" width="15.85546875" style="187" customWidth="1"/>
    <col min="5" max="5" width="19.85546875" style="187" customWidth="1"/>
    <col min="6" max="6" width="16.140625" style="156" customWidth="1"/>
    <col min="7" max="7" width="19.7109375" style="187" customWidth="1"/>
    <col min="8" max="8" width="30.5703125" style="156" bestFit="1" customWidth="1"/>
    <col min="9" max="9" width="9.140625" style="156"/>
    <col min="10" max="10" width="16" style="156" customWidth="1"/>
    <col min="11" max="11" width="39.42578125" style="156" customWidth="1"/>
    <col min="12" max="12" width="11.85546875" style="156" customWidth="1"/>
    <col min="13" max="16384" width="9.140625" style="156"/>
  </cols>
  <sheetData>
    <row r="1" spans="1:13" ht="54" customHeight="1">
      <c r="A1" s="267"/>
      <c r="B1" s="267"/>
      <c r="C1" s="267"/>
      <c r="D1" s="267"/>
      <c r="E1" s="267"/>
      <c r="F1" s="267"/>
      <c r="G1" s="267"/>
      <c r="H1" s="267"/>
    </row>
    <row r="2" spans="1:13" ht="21.75" thickBot="1">
      <c r="A2" s="280" t="s">
        <v>50</v>
      </c>
      <c r="B2" s="280"/>
      <c r="C2" s="280"/>
      <c r="D2" s="280"/>
      <c r="E2" s="280"/>
      <c r="F2" s="280"/>
      <c r="G2" s="280"/>
      <c r="H2" s="280"/>
    </row>
    <row r="3" spans="1:13" ht="21" customHeight="1">
      <c r="A3" s="173"/>
      <c r="B3" s="124" t="str">
        <f>แบบปร.4.1A!A3</f>
        <v>โครงการ : ปรับปรุงห้องเรียนระดับบัณฑิตศึกษา บริเวณชั้น 11 12 14 อาคาร 27</v>
      </c>
      <c r="C3" s="174"/>
      <c r="D3" s="174"/>
      <c r="E3" s="175"/>
      <c r="F3" s="176"/>
      <c r="G3" s="175"/>
      <c r="H3" s="176"/>
    </row>
    <row r="4" spans="1:13" ht="21" customHeight="1">
      <c r="A4" s="173"/>
      <c r="B4" s="124" t="s">
        <v>33</v>
      </c>
      <c r="C4" s="177"/>
      <c r="D4" s="177"/>
      <c r="E4" s="178"/>
      <c r="F4" s="179"/>
      <c r="G4" s="178"/>
      <c r="H4" s="179"/>
    </row>
    <row r="5" spans="1:13" ht="21" customHeight="1">
      <c r="A5" s="173"/>
      <c r="B5" s="124" t="s">
        <v>31</v>
      </c>
      <c r="C5" s="177"/>
      <c r="D5" s="177"/>
      <c r="E5" s="178"/>
      <c r="F5" s="179"/>
      <c r="G5" s="178"/>
      <c r="H5" s="179"/>
    </row>
    <row r="6" spans="1:13" ht="21" customHeight="1">
      <c r="A6" s="173"/>
      <c r="B6" s="124" t="s">
        <v>107</v>
      </c>
      <c r="C6" s="177"/>
      <c r="D6" s="177"/>
      <c r="E6" s="178"/>
      <c r="F6" s="179"/>
      <c r="G6" s="178"/>
      <c r="H6" s="179"/>
    </row>
    <row r="7" spans="1:13" ht="21" customHeight="1">
      <c r="A7" s="173"/>
      <c r="B7" s="124" t="str">
        <f>แบบปร.4.1A!A5</f>
        <v>หน่วยงานออกแบบแปลนและรายการ :  งานวิศวกรรมและสถาปัตยกรรม  กองอาคารสถานที่</v>
      </c>
      <c r="C7" s="177"/>
      <c r="D7" s="177"/>
      <c r="E7" s="178"/>
      <c r="F7" s="179"/>
      <c r="G7" s="178"/>
      <c r="H7" s="179"/>
    </row>
    <row r="8" spans="1:13" ht="21" customHeight="1">
      <c r="A8" s="173"/>
      <c r="B8" s="124" t="s">
        <v>41</v>
      </c>
      <c r="C8" s="177"/>
      <c r="D8" s="177"/>
      <c r="E8" s="178"/>
      <c r="F8" s="179"/>
      <c r="G8" s="178"/>
      <c r="H8" s="179"/>
    </row>
    <row r="9" spans="1:13" ht="21" customHeight="1">
      <c r="A9" s="173"/>
      <c r="B9" s="124" t="s">
        <v>43</v>
      </c>
      <c r="C9" s="177"/>
      <c r="D9" s="180"/>
      <c r="E9" s="177" t="s">
        <v>28</v>
      </c>
      <c r="F9" s="179"/>
      <c r="G9" s="178"/>
      <c r="H9" s="179"/>
    </row>
    <row r="10" spans="1:13" ht="21" customHeight="1">
      <c r="A10" s="173"/>
      <c r="B10" s="124" t="s">
        <v>44</v>
      </c>
      <c r="C10" s="281"/>
      <c r="D10" s="281"/>
      <c r="E10" s="178"/>
      <c r="F10" s="179"/>
      <c r="G10" s="178"/>
      <c r="H10" s="179" t="s">
        <v>34</v>
      </c>
    </row>
    <row r="11" spans="1:13" s="126" customFormat="1">
      <c r="A11" s="282" t="s">
        <v>26</v>
      </c>
      <c r="B11" s="284" t="s">
        <v>0</v>
      </c>
      <c r="C11" s="181" t="s">
        <v>11</v>
      </c>
      <c r="D11" s="181" t="s">
        <v>16</v>
      </c>
      <c r="E11" s="181" t="s">
        <v>21</v>
      </c>
      <c r="F11" s="286" t="s">
        <v>54</v>
      </c>
      <c r="G11" s="181" t="s">
        <v>17</v>
      </c>
      <c r="H11" s="284" t="s">
        <v>12</v>
      </c>
    </row>
    <row r="12" spans="1:13" s="126" customFormat="1" ht="32.25" customHeight="1">
      <c r="A12" s="283"/>
      <c r="B12" s="285"/>
      <c r="C12" s="182" t="s">
        <v>47</v>
      </c>
      <c r="D12" s="182" t="s">
        <v>47</v>
      </c>
      <c r="E12" s="182" t="s">
        <v>47</v>
      </c>
      <c r="F12" s="287"/>
      <c r="G12" s="182" t="s">
        <v>47</v>
      </c>
      <c r="H12" s="285"/>
      <c r="J12" s="183"/>
      <c r="K12" s="183"/>
      <c r="L12" s="183"/>
      <c r="M12" s="183"/>
    </row>
    <row r="13" spans="1:13">
      <c r="A13" s="184"/>
      <c r="B13" s="185" t="s">
        <v>35</v>
      </c>
      <c r="C13" s="186"/>
      <c r="D13" s="186"/>
      <c r="E13" s="186"/>
      <c r="F13" s="184"/>
      <c r="G13" s="186"/>
      <c r="H13" s="184"/>
      <c r="L13" s="187"/>
    </row>
    <row r="14" spans="1:13" s="3" customFormat="1">
      <c r="A14" s="188">
        <v>1</v>
      </c>
      <c r="B14" s="191" t="s">
        <v>89</v>
      </c>
      <c r="C14" s="189"/>
      <c r="D14" s="189"/>
      <c r="E14" s="189"/>
      <c r="F14" s="228"/>
      <c r="G14" s="189"/>
      <c r="H14" s="191" t="s">
        <v>55</v>
      </c>
      <c r="K14" s="156"/>
      <c r="L14" s="192"/>
    </row>
    <row r="15" spans="1:13">
      <c r="A15" s="193"/>
      <c r="B15" s="196" t="s">
        <v>90</v>
      </c>
      <c r="C15" s="194"/>
      <c r="D15" s="194"/>
      <c r="E15" s="194"/>
      <c r="F15" s="195"/>
      <c r="G15" s="189"/>
      <c r="H15" s="191" t="s">
        <v>56</v>
      </c>
      <c r="K15" s="187">
        <f>C14+D14</f>
        <v>0</v>
      </c>
      <c r="L15" s="187"/>
    </row>
    <row r="16" spans="1:13">
      <c r="A16" s="193"/>
      <c r="B16" s="196"/>
      <c r="C16" s="194"/>
      <c r="D16" s="194"/>
      <c r="E16" s="194"/>
      <c r="F16" s="195"/>
      <c r="G16" s="189"/>
      <c r="H16" s="191" t="s">
        <v>59</v>
      </c>
      <c r="L16" s="187"/>
    </row>
    <row r="17" spans="1:16">
      <c r="A17" s="197"/>
      <c r="B17" s="196"/>
      <c r="C17" s="194"/>
      <c r="D17" s="194"/>
      <c r="E17" s="194"/>
      <c r="F17" s="195"/>
      <c r="G17" s="189"/>
      <c r="H17" s="191" t="s">
        <v>57</v>
      </c>
      <c r="L17" s="187"/>
    </row>
    <row r="18" spans="1:16">
      <c r="A18" s="193"/>
      <c r="B18" s="196"/>
      <c r="C18" s="194"/>
      <c r="D18" s="194"/>
      <c r="E18" s="194"/>
      <c r="F18" s="195"/>
      <c r="G18" s="189"/>
      <c r="H18" s="198"/>
      <c r="L18" s="187"/>
    </row>
    <row r="19" spans="1:16">
      <c r="A19" s="197"/>
      <c r="B19" s="196"/>
      <c r="C19" s="194"/>
      <c r="D19" s="194"/>
      <c r="E19" s="194"/>
      <c r="F19" s="195"/>
      <c r="G19" s="189"/>
      <c r="H19" s="193"/>
      <c r="L19" s="187"/>
    </row>
    <row r="20" spans="1:16">
      <c r="A20" s="197"/>
      <c r="B20" s="196"/>
      <c r="C20" s="194"/>
      <c r="D20" s="194"/>
      <c r="E20" s="194"/>
      <c r="F20" s="195"/>
      <c r="G20" s="189"/>
      <c r="H20" s="193"/>
    </row>
    <row r="21" spans="1:16">
      <c r="A21" s="199"/>
      <c r="B21" s="200"/>
      <c r="C21" s="201"/>
      <c r="D21" s="201"/>
      <c r="E21" s="201"/>
      <c r="F21" s="202"/>
      <c r="G21" s="203"/>
      <c r="H21" s="204"/>
      <c r="N21" s="156">
        <f>27000+6000</f>
        <v>33000</v>
      </c>
      <c r="P21" s="156">
        <f>6900*0.93</f>
        <v>6417</v>
      </c>
    </row>
    <row r="22" spans="1:16">
      <c r="A22" s="271" t="s">
        <v>19</v>
      </c>
      <c r="B22" s="274" t="s">
        <v>51</v>
      </c>
      <c r="C22" s="275"/>
      <c r="D22" s="275"/>
      <c r="E22" s="275"/>
      <c r="F22" s="276"/>
      <c r="G22" s="205"/>
      <c r="H22" s="206"/>
      <c r="J22" s="207">
        <v>752700</v>
      </c>
      <c r="K22" s="208"/>
      <c r="N22" s="156">
        <f>N21*4</f>
        <v>132000</v>
      </c>
    </row>
    <row r="23" spans="1:16" ht="24">
      <c r="A23" s="272"/>
      <c r="B23" s="209" t="s">
        <v>23</v>
      </c>
      <c r="C23" s="210"/>
      <c r="D23" s="210"/>
      <c r="E23" s="210"/>
      <c r="F23" s="210"/>
      <c r="G23" s="211"/>
      <c r="H23" s="212"/>
      <c r="J23" s="187">
        <f>G14</f>
        <v>0</v>
      </c>
      <c r="K23" s="213">
        <f>J23-J22</f>
        <v>-752700</v>
      </c>
    </row>
    <row r="24" spans="1:16" ht="24">
      <c r="A24" s="273"/>
      <c r="B24" s="214" t="s">
        <v>20</v>
      </c>
      <c r="C24" s="277"/>
      <c r="D24" s="278"/>
      <c r="E24" s="278"/>
      <c r="F24" s="278"/>
      <c r="G24" s="278"/>
      <c r="H24" s="279"/>
      <c r="J24" s="187">
        <f>(J23/J22)*100</f>
        <v>0</v>
      </c>
      <c r="K24" s="156">
        <f>(K23/J22)*100</f>
        <v>-100</v>
      </c>
    </row>
    <row r="25" spans="1:16" s="119" customFormat="1">
      <c r="A25" s="156"/>
      <c r="B25" s="215"/>
      <c r="C25" s="216"/>
      <c r="D25" s="217"/>
      <c r="E25" s="218"/>
      <c r="F25" s="218"/>
      <c r="G25" s="219"/>
      <c r="H25" s="219"/>
      <c r="J25" s="134"/>
      <c r="K25" s="220"/>
    </row>
    <row r="26" spans="1:16" s="119" customFormat="1">
      <c r="A26" s="156"/>
      <c r="B26" s="215"/>
      <c r="C26" s="216"/>
      <c r="D26" s="217"/>
      <c r="E26" s="218"/>
      <c r="F26" s="218"/>
      <c r="G26" s="219"/>
      <c r="H26" s="219"/>
      <c r="J26" s="134"/>
      <c r="K26" s="220"/>
    </row>
    <row r="27" spans="1:16" s="119" customFormat="1">
      <c r="A27" s="156"/>
      <c r="B27" s="215"/>
      <c r="C27" s="216"/>
      <c r="D27" s="217"/>
      <c r="E27" s="218"/>
      <c r="F27" s="218"/>
      <c r="G27" s="219"/>
      <c r="H27" s="219"/>
      <c r="J27" s="134"/>
      <c r="K27" s="220"/>
    </row>
    <row r="28" spans="1:16" s="119" customFormat="1">
      <c r="A28" s="269">
        <f>'แบบปร.6 A'!A25:F25</f>
        <v>0</v>
      </c>
      <c r="B28" s="269"/>
      <c r="C28" s="269"/>
      <c r="D28" s="269"/>
      <c r="E28" s="269"/>
      <c r="F28" s="269"/>
      <c r="G28" s="269"/>
      <c r="H28" s="269"/>
      <c r="J28" s="134"/>
      <c r="K28" s="220"/>
    </row>
    <row r="29" spans="1:16" s="119" customFormat="1">
      <c r="A29" s="269">
        <f>'แบบปร.6 A'!A26:F26</f>
        <v>0</v>
      </c>
      <c r="B29" s="269"/>
      <c r="C29" s="269"/>
      <c r="D29" s="269"/>
      <c r="E29" s="269"/>
      <c r="F29" s="269"/>
      <c r="G29" s="269"/>
      <c r="H29" s="269"/>
      <c r="J29" s="134"/>
      <c r="K29" s="220"/>
    </row>
    <row r="30" spans="1:16" s="119" customFormat="1">
      <c r="A30" s="156"/>
      <c r="B30" s="215"/>
      <c r="C30" s="216"/>
      <c r="D30" s="217"/>
      <c r="E30" s="218"/>
      <c r="F30" s="218"/>
      <c r="G30" s="219"/>
      <c r="H30" s="219"/>
      <c r="J30" s="134"/>
      <c r="K30" s="220"/>
    </row>
    <row r="31" spans="1:16" s="119" customFormat="1">
      <c r="A31" s="156"/>
      <c r="B31" s="215"/>
      <c r="C31" s="216"/>
      <c r="D31" s="217"/>
      <c r="E31" s="218"/>
      <c r="F31" s="218"/>
      <c r="G31" s="219"/>
      <c r="H31" s="219"/>
      <c r="J31" s="134"/>
      <c r="K31" s="220"/>
    </row>
    <row r="32" spans="1:16" s="137" customFormat="1">
      <c r="A32" s="156"/>
      <c r="B32" s="215"/>
      <c r="C32" s="270" t="s">
        <v>102</v>
      </c>
      <c r="D32" s="270"/>
      <c r="E32" s="270"/>
      <c r="F32" s="221"/>
      <c r="G32" s="222"/>
      <c r="H32" s="222"/>
    </row>
    <row r="33" spans="1:10" s="145" customFormat="1">
      <c r="A33" s="223"/>
      <c r="B33" s="1"/>
      <c r="C33" s="268">
        <f>'แบบปร.6 A'!C28:D28</f>
        <v>0</v>
      </c>
      <c r="D33" s="268"/>
      <c r="E33" s="268"/>
      <c r="F33" s="223"/>
      <c r="G33" s="223"/>
      <c r="H33" s="223"/>
    </row>
    <row r="34" spans="1:10" s="145" customFormat="1">
      <c r="A34" s="163"/>
      <c r="B34" s="1"/>
      <c r="C34" s="268" t="s">
        <v>103</v>
      </c>
      <c r="D34" s="268"/>
      <c r="E34" s="268"/>
      <c r="F34" s="163"/>
      <c r="G34" s="163"/>
      <c r="H34" s="163"/>
    </row>
    <row r="35" spans="1:10" s="145" customFormat="1">
      <c r="A35" s="156"/>
      <c r="B35" s="1"/>
      <c r="C35" s="1"/>
      <c r="D35" s="1"/>
      <c r="E35" s="4"/>
      <c r="F35" s="119"/>
      <c r="G35" s="163"/>
      <c r="H35" s="163"/>
    </row>
    <row r="36" spans="1:10" s="145" customFormat="1">
      <c r="A36" s="156"/>
      <c r="B36" s="4" t="s">
        <v>102</v>
      </c>
      <c r="C36" s="2"/>
      <c r="D36" s="2"/>
      <c r="E36" s="4"/>
      <c r="F36" s="268" t="s">
        <v>102</v>
      </c>
      <c r="G36" s="268"/>
      <c r="H36" s="164"/>
    </row>
    <row r="37" spans="1:10" s="145" customFormat="1">
      <c r="B37" s="4" t="s">
        <v>99</v>
      </c>
      <c r="C37" s="2"/>
      <c r="D37" s="2"/>
      <c r="E37" s="4"/>
      <c r="F37" s="268" t="s">
        <v>98</v>
      </c>
      <c r="G37" s="268"/>
      <c r="H37" s="164"/>
    </row>
    <row r="38" spans="1:10" s="145" customFormat="1">
      <c r="B38" s="2"/>
      <c r="C38" s="2"/>
      <c r="D38" s="2"/>
      <c r="E38" s="1"/>
      <c r="F38" s="224"/>
      <c r="G38" s="224"/>
      <c r="H38" s="119"/>
    </row>
    <row r="39" spans="1:10" s="145" customFormat="1">
      <c r="B39" s="4" t="s">
        <v>102</v>
      </c>
      <c r="C39" s="2"/>
      <c r="D39" s="2"/>
      <c r="E39" s="4"/>
      <c r="F39" s="268" t="s">
        <v>102</v>
      </c>
      <c r="G39" s="268"/>
      <c r="H39" s="163"/>
    </row>
    <row r="40" spans="1:10" s="145" customFormat="1">
      <c r="B40" s="4" t="s">
        <v>100</v>
      </c>
      <c r="C40" s="2"/>
      <c r="D40" s="2"/>
      <c r="E40" s="4"/>
      <c r="F40" s="268" t="s">
        <v>101</v>
      </c>
      <c r="G40" s="268"/>
      <c r="H40" s="163"/>
    </row>
    <row r="41" spans="1:10" s="145" customFormat="1">
      <c r="B41" s="165"/>
      <c r="C41" s="119"/>
      <c r="D41" s="167"/>
      <c r="E41" s="165"/>
      <c r="F41" s="224"/>
      <c r="G41" s="224"/>
      <c r="H41" s="119"/>
    </row>
    <row r="42" spans="1:10" s="145" customFormat="1">
      <c r="A42" s="156"/>
      <c r="B42" s="4"/>
      <c r="C42" s="166"/>
      <c r="D42" s="168"/>
      <c r="E42" s="168"/>
      <c r="F42" s="166"/>
      <c r="G42" s="166"/>
      <c r="H42" s="5"/>
    </row>
    <row r="43" spans="1:10" s="145" customFormat="1">
      <c r="A43" s="156"/>
      <c r="B43" s="4"/>
      <c r="C43" s="170"/>
      <c r="D43" s="168"/>
      <c r="E43" s="168"/>
      <c r="F43" s="221"/>
      <c r="G43" s="164"/>
      <c r="H43" s="164"/>
    </row>
    <row r="44" spans="1:10" s="145" customFormat="1">
      <c r="B44" s="165"/>
      <c r="C44" s="119"/>
      <c r="D44" s="119"/>
      <c r="F44" s="224"/>
      <c r="G44" s="224"/>
      <c r="H44" s="119"/>
      <c r="J44" s="165"/>
    </row>
    <row r="45" spans="1:10" s="145" customFormat="1">
      <c r="A45" s="156"/>
      <c r="B45" s="225"/>
      <c r="C45" s="226"/>
      <c r="D45" s="227"/>
      <c r="F45" s="226"/>
      <c r="G45" s="226"/>
      <c r="H45" s="227"/>
      <c r="J45" s="166"/>
    </row>
    <row r="46" spans="1:10" s="145" customFormat="1">
      <c r="A46" s="156"/>
      <c r="B46" s="156"/>
      <c r="C46" s="221"/>
      <c r="D46" s="167"/>
      <c r="E46" s="221"/>
      <c r="F46" s="221"/>
      <c r="G46" s="164"/>
      <c r="H46" s="164"/>
    </row>
    <row r="47" spans="1:10" s="119" customFormat="1">
      <c r="A47" s="224"/>
      <c r="B47" s="165"/>
      <c r="D47" s="163"/>
      <c r="E47" s="163"/>
      <c r="F47" s="221"/>
      <c r="G47" s="164"/>
      <c r="H47" s="164"/>
    </row>
    <row r="48" spans="1:10" s="119" customFormat="1">
      <c r="A48" s="226"/>
      <c r="B48" s="225"/>
      <c r="C48" s="226"/>
      <c r="D48" s="163"/>
      <c r="E48" s="163"/>
      <c r="F48" s="163"/>
      <c r="G48" s="219"/>
      <c r="H48" s="219"/>
    </row>
    <row r="49" spans="1:11" s="119" customFormat="1">
      <c r="A49" s="163"/>
      <c r="B49" s="163"/>
      <c r="C49" s="163"/>
      <c r="D49" s="163"/>
      <c r="E49" s="163"/>
      <c r="F49" s="163"/>
      <c r="G49" s="163"/>
      <c r="H49" s="163"/>
      <c r="K49" s="220"/>
    </row>
    <row r="50" spans="1:11" s="119" customFormat="1" ht="36.75" customHeight="1">
      <c r="A50" s="269"/>
      <c r="B50" s="269"/>
      <c r="C50" s="269"/>
      <c r="D50" s="163"/>
      <c r="E50" s="163"/>
      <c r="F50" s="163"/>
      <c r="G50" s="163"/>
      <c r="H50" s="163"/>
    </row>
    <row r="51" spans="1:11" s="119" customFormat="1" ht="29.25" customHeight="1">
      <c r="A51" s="269"/>
      <c r="B51" s="269"/>
      <c r="C51" s="269"/>
      <c r="D51" s="163"/>
      <c r="E51" s="163"/>
      <c r="F51" s="163"/>
      <c r="G51" s="219"/>
      <c r="H51" s="219"/>
    </row>
    <row r="52" spans="1:11" s="119" customFormat="1" ht="14.25" customHeight="1">
      <c r="A52" s="156"/>
      <c r="B52" s="219"/>
      <c r="C52" s="219"/>
      <c r="D52" s="163"/>
      <c r="E52" s="163"/>
      <c r="F52" s="163"/>
      <c r="G52" s="163"/>
      <c r="H52" s="163"/>
    </row>
    <row r="53" spans="1:11" s="119" customFormat="1" ht="36.75" customHeight="1">
      <c r="A53" s="269"/>
      <c r="B53" s="269"/>
      <c r="C53" s="269"/>
      <c r="D53" s="163"/>
      <c r="E53" s="163"/>
      <c r="F53" s="163"/>
      <c r="G53" s="163"/>
      <c r="H53" s="163"/>
    </row>
    <row r="54" spans="1:11" s="119" customFormat="1" ht="29.25" customHeight="1">
      <c r="A54" s="269"/>
      <c r="B54" s="269"/>
      <c r="C54" s="269"/>
      <c r="D54" s="163"/>
      <c r="E54" s="163"/>
      <c r="F54" s="163"/>
      <c r="G54" s="219"/>
      <c r="H54" s="219"/>
    </row>
    <row r="55" spans="1:11" s="119" customFormat="1" ht="14.25" customHeight="1">
      <c r="A55" s="156"/>
      <c r="B55" s="156"/>
      <c r="C55" s="221"/>
      <c r="D55" s="163"/>
      <c r="E55" s="163"/>
      <c r="F55" s="163"/>
      <c r="G55" s="163"/>
      <c r="H55" s="163"/>
    </row>
    <row r="56" spans="1:11" s="119" customFormat="1" ht="36.75" customHeight="1">
      <c r="A56" s="269"/>
      <c r="B56" s="269"/>
      <c r="C56" s="269"/>
      <c r="D56" s="163"/>
      <c r="E56" s="163"/>
      <c r="F56" s="163"/>
      <c r="G56" s="163"/>
      <c r="H56" s="163"/>
    </row>
    <row r="57" spans="1:11" s="119" customFormat="1" ht="29.25" customHeight="1">
      <c r="A57" s="269"/>
      <c r="B57" s="269"/>
      <c r="C57" s="269"/>
      <c r="D57" s="163"/>
      <c r="E57" s="163"/>
      <c r="F57" s="163"/>
      <c r="G57" s="219"/>
      <c r="H57" s="219"/>
    </row>
    <row r="58" spans="1:11" s="119" customFormat="1">
      <c r="A58" s="5"/>
      <c r="B58" s="5"/>
      <c r="C58" s="5"/>
      <c r="D58" s="163"/>
      <c r="E58" s="163"/>
      <c r="F58" s="163"/>
      <c r="G58" s="163"/>
      <c r="H58" s="163"/>
    </row>
    <row r="59" spans="1:11" s="119" customFormat="1">
      <c r="A59" s="156"/>
      <c r="B59" s="5"/>
      <c r="C59" s="221"/>
      <c r="D59" s="163"/>
      <c r="E59" s="163"/>
      <c r="F59" s="163"/>
      <c r="G59" s="163"/>
      <c r="H59" s="163"/>
    </row>
    <row r="60" spans="1:11">
      <c r="F60" s="163"/>
      <c r="G60" s="163"/>
      <c r="H60" s="163"/>
    </row>
  </sheetData>
  <mergeCells count="25">
    <mergeCell ref="A22:A24"/>
    <mergeCell ref="B22:F22"/>
    <mergeCell ref="C24:H24"/>
    <mergeCell ref="A1:H1"/>
    <mergeCell ref="A2:H2"/>
    <mergeCell ref="C10:D10"/>
    <mergeCell ref="A11:A12"/>
    <mergeCell ref="B11:B12"/>
    <mergeCell ref="F11:F12"/>
    <mergeCell ref="H11:H12"/>
    <mergeCell ref="A57:C57"/>
    <mergeCell ref="A50:C50"/>
    <mergeCell ref="A51:C51"/>
    <mergeCell ref="A56:C56"/>
    <mergeCell ref="A53:C53"/>
    <mergeCell ref="A54:C54"/>
    <mergeCell ref="F40:G40"/>
    <mergeCell ref="F39:G39"/>
    <mergeCell ref="A28:H28"/>
    <mergeCell ref="A29:H29"/>
    <mergeCell ref="F36:G36"/>
    <mergeCell ref="F37:G37"/>
    <mergeCell ref="C32:E32"/>
    <mergeCell ref="C33:E33"/>
    <mergeCell ref="C34:E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3" fitToWidth="0" fitToHeight="0" orientation="portrait" blackAndWhite="1" r:id="rId1"/>
  <headerFooter>
    <oddHeader xml:space="preserve">&amp;Rแบบ ปร. 5.1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18"/>
  <sheetViews>
    <sheetView showGridLines="0" view="pageBreakPreview" zoomScale="115" zoomScaleNormal="70" zoomScaleSheetLayoutView="115" zoomScalePageLayoutView="30" workbookViewId="0">
      <selection activeCell="M17" sqref="M17"/>
    </sheetView>
  </sheetViews>
  <sheetFormatPr defaultColWidth="9.140625" defaultRowHeight="24.95" customHeight="1"/>
  <cols>
    <col min="1" max="1" width="6.140625" style="51" customWidth="1"/>
    <col min="2" max="2" width="5" style="111" customWidth="1"/>
    <col min="3" max="3" width="85.28515625" style="18" customWidth="1"/>
    <col min="4" max="4" width="7.42578125" style="112" hidden="1" customWidth="1"/>
    <col min="5" max="5" width="6.7109375" style="112" hidden="1" customWidth="1"/>
    <col min="6" max="6" width="9.5703125" style="112" hidden="1" customWidth="1"/>
    <col min="7" max="7" width="9" style="113" hidden="1" customWidth="1"/>
    <col min="8" max="8" width="9.7109375" style="112" hidden="1" customWidth="1"/>
    <col min="9" max="9" width="8.42578125" style="112" hidden="1" customWidth="1"/>
    <col min="10" max="10" width="10.5703125" style="114" bestFit="1" customWidth="1"/>
    <col min="11" max="11" width="8.140625" style="114" customWidth="1"/>
    <col min="12" max="12" width="11.7109375" style="51" bestFit="1" customWidth="1"/>
    <col min="13" max="13" width="17.5703125" style="55" bestFit="1" customWidth="1"/>
    <col min="14" max="14" width="12.85546875" style="55" customWidth="1"/>
    <col min="15" max="15" width="16.85546875" style="51" customWidth="1"/>
    <col min="16" max="16" width="17.28515625" style="55" bestFit="1" customWidth="1"/>
    <col min="17" max="17" width="21.5703125" style="51" customWidth="1"/>
    <col min="18" max="18" width="12.28515625" style="51" customWidth="1"/>
    <col min="19" max="19" width="11" style="51" bestFit="1" customWidth="1"/>
    <col min="20" max="20" width="11.28515625" style="51" bestFit="1" customWidth="1"/>
    <col min="21" max="23" width="9.140625" style="51"/>
    <col min="24" max="24" width="12.42578125" style="51" customWidth="1"/>
    <col min="25" max="16384" width="9.140625" style="51"/>
  </cols>
  <sheetData>
    <row r="1" spans="1:19" s="6" customFormat="1" ht="19.5" thickBot="1">
      <c r="A1" s="288" t="s">
        <v>49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9" s="6" customFormat="1" ht="22.5" customHeight="1">
      <c r="A2" s="7" t="s">
        <v>30</v>
      </c>
      <c r="B2" s="8"/>
      <c r="C2" s="9"/>
      <c r="D2" s="7"/>
      <c r="E2" s="7"/>
      <c r="F2" s="7"/>
      <c r="G2" s="7"/>
      <c r="H2" s="7"/>
      <c r="I2" s="7"/>
      <c r="J2" s="10"/>
      <c r="K2" s="11"/>
      <c r="L2" s="11"/>
      <c r="N2" s="11"/>
      <c r="O2" s="9"/>
      <c r="P2" s="9"/>
      <c r="Q2" s="12"/>
    </row>
    <row r="3" spans="1:19" s="6" customFormat="1" ht="18.75">
      <c r="A3" s="13" t="s">
        <v>61</v>
      </c>
      <c r="B3" s="14"/>
      <c r="C3" s="15"/>
      <c r="D3" s="13"/>
      <c r="E3" s="13"/>
      <c r="F3" s="13"/>
      <c r="G3" s="13"/>
      <c r="H3" s="13"/>
      <c r="I3" s="16"/>
      <c r="J3" s="10"/>
      <c r="K3" s="17"/>
      <c r="L3" s="18"/>
      <c r="M3" s="19"/>
      <c r="N3" s="18"/>
      <c r="O3" s="20"/>
      <c r="P3" s="18"/>
      <c r="Q3" s="21"/>
    </row>
    <row r="4" spans="1:19" s="6" customFormat="1" ht="18.75">
      <c r="A4" s="13" t="s">
        <v>31</v>
      </c>
      <c r="B4" s="14"/>
      <c r="C4" s="15"/>
      <c r="D4" s="13"/>
      <c r="E4" s="13"/>
      <c r="F4" s="13"/>
      <c r="G4" s="13"/>
      <c r="H4" s="13"/>
      <c r="I4" s="16"/>
      <c r="J4" s="22"/>
      <c r="K4" s="17"/>
      <c r="L4" s="18"/>
      <c r="M4" s="19"/>
      <c r="N4" s="18"/>
      <c r="O4" s="20"/>
      <c r="P4" s="18"/>
      <c r="Q4" s="21"/>
    </row>
    <row r="5" spans="1:19" s="6" customFormat="1" ht="18.75">
      <c r="A5" s="13" t="s">
        <v>60</v>
      </c>
      <c r="B5" s="14"/>
      <c r="C5" s="15"/>
      <c r="D5" s="13"/>
      <c r="E5" s="13"/>
      <c r="F5" s="13"/>
      <c r="G5" s="13"/>
      <c r="H5" s="13"/>
      <c r="I5" s="16"/>
      <c r="J5" s="10"/>
      <c r="K5" s="17"/>
      <c r="L5" s="18"/>
      <c r="M5" s="19"/>
      <c r="N5" s="18"/>
      <c r="O5" s="20"/>
      <c r="P5" s="18"/>
      <c r="Q5" s="21"/>
    </row>
    <row r="6" spans="1:19" s="6" customFormat="1" ht="18.75">
      <c r="A6" s="23" t="s">
        <v>58</v>
      </c>
      <c r="B6" s="24"/>
      <c r="C6" s="25"/>
      <c r="D6" s="23"/>
      <c r="E6" s="23"/>
      <c r="F6" s="23"/>
      <c r="G6" s="23"/>
      <c r="H6" s="23"/>
      <c r="I6" s="23"/>
      <c r="J6" s="22"/>
      <c r="M6" s="26"/>
      <c r="N6" s="27" t="s">
        <v>32</v>
      </c>
      <c r="O6" s="289"/>
      <c r="P6" s="289"/>
      <c r="Q6" s="28" t="s">
        <v>46</v>
      </c>
    </row>
    <row r="7" spans="1:19" s="33" customFormat="1" ht="24.95" customHeight="1">
      <c r="A7" s="32" t="s">
        <v>8</v>
      </c>
      <c r="B7" s="29"/>
      <c r="C7" s="297" t="s">
        <v>0</v>
      </c>
      <c r="D7" s="294" t="s">
        <v>18</v>
      </c>
      <c r="E7" s="295"/>
      <c r="F7" s="295"/>
      <c r="G7" s="295"/>
      <c r="H7" s="296"/>
      <c r="I7" s="30"/>
      <c r="J7" s="292" t="s">
        <v>10</v>
      </c>
      <c r="K7" s="293"/>
      <c r="L7" s="292" t="s">
        <v>11</v>
      </c>
      <c r="M7" s="293"/>
      <c r="N7" s="292" t="s">
        <v>5</v>
      </c>
      <c r="O7" s="293"/>
      <c r="P7" s="31" t="s">
        <v>6</v>
      </c>
      <c r="Q7" s="290" t="s">
        <v>12</v>
      </c>
    </row>
    <row r="8" spans="1:19" s="33" customFormat="1" ht="24.95" customHeight="1">
      <c r="A8" s="39" t="s">
        <v>9</v>
      </c>
      <c r="B8" s="34"/>
      <c r="C8" s="298"/>
      <c r="D8" s="35" t="s">
        <v>13</v>
      </c>
      <c r="E8" s="35" t="s">
        <v>14</v>
      </c>
      <c r="F8" s="35" t="s">
        <v>15</v>
      </c>
      <c r="G8" s="36" t="s">
        <v>1</v>
      </c>
      <c r="H8" s="35" t="s">
        <v>10</v>
      </c>
      <c r="I8" s="35" t="s">
        <v>4</v>
      </c>
      <c r="J8" s="37" t="s">
        <v>1</v>
      </c>
      <c r="K8" s="38" t="s">
        <v>2</v>
      </c>
      <c r="L8" s="39" t="s">
        <v>3</v>
      </c>
      <c r="M8" s="31" t="s">
        <v>4</v>
      </c>
      <c r="N8" s="31" t="s">
        <v>3</v>
      </c>
      <c r="O8" s="38" t="s">
        <v>4</v>
      </c>
      <c r="P8" s="31" t="s">
        <v>7</v>
      </c>
      <c r="Q8" s="291"/>
    </row>
    <row r="9" spans="1:19" ht="24.95" customHeight="1">
      <c r="A9" s="40"/>
      <c r="B9" s="41"/>
      <c r="C9" s="42" t="s">
        <v>88</v>
      </c>
      <c r="D9" s="43"/>
      <c r="E9" s="43"/>
      <c r="F9" s="43"/>
      <c r="G9" s="44"/>
      <c r="H9" s="43"/>
      <c r="I9" s="45"/>
      <c r="J9" s="46"/>
      <c r="K9" s="46"/>
      <c r="L9" s="47"/>
      <c r="M9" s="48"/>
      <c r="N9" s="47"/>
      <c r="O9" s="48"/>
      <c r="P9" s="48"/>
      <c r="Q9" s="49"/>
      <c r="R9" s="50"/>
    </row>
    <row r="10" spans="1:19" ht="24.95" customHeight="1">
      <c r="A10" s="52"/>
      <c r="B10" s="41">
        <v>1</v>
      </c>
      <c r="C10" s="53" t="str">
        <f>C33</f>
        <v xml:space="preserve">งานปรับปรุงห้องเรียนระดับบัณฑิตศึกษา อาคาร 27 ชั้น 11 </v>
      </c>
      <c r="D10" s="43"/>
      <c r="E10" s="43"/>
      <c r="F10" s="43"/>
      <c r="G10" s="44"/>
      <c r="H10" s="43"/>
      <c r="I10" s="45"/>
      <c r="J10" s="46"/>
      <c r="K10" s="54" t="s">
        <v>40</v>
      </c>
      <c r="L10" s="47"/>
      <c r="M10" s="48"/>
      <c r="N10" s="48"/>
      <c r="O10" s="48"/>
      <c r="P10" s="48"/>
      <c r="Q10" s="49"/>
      <c r="R10" s="50"/>
      <c r="S10" s="55">
        <f>M10+O10</f>
        <v>0</v>
      </c>
    </row>
    <row r="11" spans="1:19" ht="24.95" customHeight="1">
      <c r="A11" s="52"/>
      <c r="B11" s="41">
        <v>2</v>
      </c>
      <c r="C11" s="53" t="str">
        <f>C124</f>
        <v xml:space="preserve">งานปรับปรุงห้องเรียนระดับบัณฑิตศึกษา อาคาร 27 ชั้น 12 </v>
      </c>
      <c r="D11" s="43"/>
      <c r="E11" s="43"/>
      <c r="F11" s="43"/>
      <c r="G11" s="44"/>
      <c r="H11" s="43"/>
      <c r="I11" s="45"/>
      <c r="J11" s="46"/>
      <c r="K11" s="46" t="s">
        <v>40</v>
      </c>
      <c r="L11" s="47"/>
      <c r="M11" s="48"/>
      <c r="N11" s="48"/>
      <c r="O11" s="48"/>
      <c r="P11" s="48"/>
      <c r="Q11" s="49"/>
      <c r="R11" s="50"/>
      <c r="S11" s="55">
        <f t="shared" ref="S11:S12" si="0">M11+O11</f>
        <v>0</v>
      </c>
    </row>
    <row r="12" spans="1:19" ht="24.95" customHeight="1">
      <c r="A12" s="52"/>
      <c r="B12" s="41">
        <v>3</v>
      </c>
      <c r="C12" s="53" t="str">
        <f>C267</f>
        <v>งานปรับปรุงห้องเรียนระดับบัณฑิตศึกษา อาคาร 27 ชั้น 14</v>
      </c>
      <c r="D12" s="43"/>
      <c r="E12" s="43"/>
      <c r="F12" s="43"/>
      <c r="G12" s="44"/>
      <c r="H12" s="43"/>
      <c r="I12" s="45"/>
      <c r="J12" s="46"/>
      <c r="K12" s="46" t="s">
        <v>40</v>
      </c>
      <c r="L12" s="47"/>
      <c r="M12" s="48"/>
      <c r="N12" s="48"/>
      <c r="O12" s="48"/>
      <c r="P12" s="48"/>
      <c r="Q12" s="49"/>
      <c r="R12" s="50"/>
      <c r="S12" s="55">
        <f t="shared" si="0"/>
        <v>0</v>
      </c>
    </row>
    <row r="13" spans="1:19" ht="24.95" customHeight="1">
      <c r="A13" s="52"/>
      <c r="B13" s="41"/>
      <c r="C13" s="53"/>
      <c r="D13" s="43"/>
      <c r="E13" s="43"/>
      <c r="F13" s="43"/>
      <c r="G13" s="44"/>
      <c r="H13" s="43"/>
      <c r="I13" s="45"/>
      <c r="J13" s="46"/>
      <c r="K13" s="46"/>
      <c r="L13" s="47"/>
      <c r="M13" s="48"/>
      <c r="N13" s="47"/>
      <c r="O13" s="48"/>
      <c r="P13" s="48"/>
      <c r="Q13" s="49"/>
      <c r="R13" s="50"/>
    </row>
    <row r="14" spans="1:19" ht="24.95" customHeight="1">
      <c r="A14" s="52"/>
      <c r="B14" s="41"/>
      <c r="C14" s="53"/>
      <c r="D14" s="43"/>
      <c r="E14" s="43"/>
      <c r="F14" s="43"/>
      <c r="G14" s="44"/>
      <c r="H14" s="43"/>
      <c r="I14" s="45"/>
      <c r="J14" s="46"/>
      <c r="K14" s="46"/>
      <c r="L14" s="47"/>
      <c r="M14" s="48"/>
      <c r="N14" s="47"/>
      <c r="O14" s="48"/>
      <c r="P14" s="48"/>
      <c r="Q14" s="56"/>
      <c r="R14" s="50"/>
    </row>
    <row r="15" spans="1:19" ht="24.95" customHeight="1">
      <c r="A15" s="52"/>
      <c r="B15" s="41"/>
      <c r="C15" s="53"/>
      <c r="D15" s="43"/>
      <c r="E15" s="43"/>
      <c r="F15" s="43"/>
      <c r="G15" s="44"/>
      <c r="H15" s="43"/>
      <c r="I15" s="45"/>
      <c r="J15" s="46"/>
      <c r="K15" s="46"/>
      <c r="L15" s="47"/>
      <c r="M15" s="48"/>
      <c r="N15" s="47"/>
      <c r="O15" s="48"/>
      <c r="P15" s="48"/>
      <c r="Q15" s="56"/>
      <c r="R15" s="50"/>
    </row>
    <row r="16" spans="1:19" ht="24.95" customHeight="1">
      <c r="A16" s="52"/>
      <c r="B16" s="41"/>
      <c r="C16" s="53"/>
      <c r="D16" s="43"/>
      <c r="E16" s="43"/>
      <c r="F16" s="43"/>
      <c r="G16" s="44"/>
      <c r="H16" s="43"/>
      <c r="I16" s="45"/>
      <c r="J16" s="46"/>
      <c r="K16" s="46"/>
      <c r="L16" s="47"/>
      <c r="M16" s="48"/>
      <c r="N16" s="47"/>
      <c r="O16" s="48"/>
      <c r="P16" s="48"/>
      <c r="Q16" s="56"/>
      <c r="R16" s="50"/>
    </row>
    <row r="17" spans="1:20" ht="24.95" customHeight="1">
      <c r="A17" s="52"/>
      <c r="B17" s="41"/>
      <c r="C17" s="53"/>
      <c r="D17" s="43"/>
      <c r="E17" s="43"/>
      <c r="F17" s="43"/>
      <c r="G17" s="44"/>
      <c r="H17" s="43"/>
      <c r="I17" s="43"/>
      <c r="J17" s="46"/>
      <c r="K17" s="46"/>
      <c r="L17" s="47"/>
      <c r="M17" s="48"/>
      <c r="N17" s="47"/>
      <c r="O17" s="48"/>
      <c r="P17" s="48"/>
      <c r="Q17" s="56"/>
      <c r="R17" s="50"/>
    </row>
    <row r="18" spans="1:20" ht="24.95" customHeight="1">
      <c r="A18" s="52"/>
      <c r="B18" s="41"/>
      <c r="C18" s="53"/>
      <c r="D18" s="43"/>
      <c r="E18" s="43"/>
      <c r="F18" s="43"/>
      <c r="G18" s="44"/>
      <c r="H18" s="43"/>
      <c r="I18" s="43"/>
      <c r="J18" s="46"/>
      <c r="K18" s="46"/>
      <c r="L18" s="47"/>
      <c r="M18" s="48"/>
      <c r="N18" s="47"/>
      <c r="O18" s="48"/>
      <c r="P18" s="48"/>
      <c r="Q18" s="56"/>
      <c r="R18" s="50"/>
    </row>
    <row r="19" spans="1:20" ht="24.95" customHeight="1">
      <c r="A19" s="52"/>
      <c r="B19" s="41"/>
      <c r="C19" s="53"/>
      <c r="D19" s="43"/>
      <c r="E19" s="43"/>
      <c r="F19" s="43"/>
      <c r="G19" s="44"/>
      <c r="H19" s="43"/>
      <c r="I19" s="43"/>
      <c r="J19" s="46"/>
      <c r="K19" s="46"/>
      <c r="L19" s="47"/>
      <c r="M19" s="48"/>
      <c r="N19" s="47"/>
      <c r="O19" s="48"/>
      <c r="P19" s="48"/>
      <c r="Q19" s="56"/>
      <c r="R19" s="50"/>
    </row>
    <row r="20" spans="1:20" ht="24.95" customHeight="1">
      <c r="A20" s="52"/>
      <c r="B20" s="41"/>
      <c r="C20" s="53"/>
      <c r="D20" s="43"/>
      <c r="E20" s="43"/>
      <c r="F20" s="43"/>
      <c r="G20" s="44"/>
      <c r="H20" s="43"/>
      <c r="I20" s="43"/>
      <c r="J20" s="46"/>
      <c r="K20" s="46"/>
      <c r="L20" s="47"/>
      <c r="M20" s="48"/>
      <c r="N20" s="47"/>
      <c r="O20" s="48"/>
      <c r="P20" s="48"/>
      <c r="Q20" s="56"/>
      <c r="R20" s="50"/>
    </row>
    <row r="21" spans="1:20" ht="24.95" customHeight="1">
      <c r="A21" s="52"/>
      <c r="B21" s="41"/>
      <c r="C21" s="53"/>
      <c r="D21" s="43"/>
      <c r="E21" s="43"/>
      <c r="F21" s="43"/>
      <c r="G21" s="44"/>
      <c r="H21" s="43"/>
      <c r="I21" s="43"/>
      <c r="J21" s="46"/>
      <c r="K21" s="46"/>
      <c r="L21" s="47"/>
      <c r="M21" s="48"/>
      <c r="N21" s="47"/>
      <c r="O21" s="48"/>
      <c r="P21" s="48"/>
      <c r="Q21" s="56"/>
      <c r="R21" s="50"/>
    </row>
    <row r="22" spans="1:20" ht="24.95" customHeight="1">
      <c r="A22" s="52"/>
      <c r="B22" s="41"/>
      <c r="C22" s="53"/>
      <c r="D22" s="43"/>
      <c r="E22" s="43"/>
      <c r="F22" s="43"/>
      <c r="G22" s="44"/>
      <c r="H22" s="43"/>
      <c r="I22" s="43"/>
      <c r="J22" s="46"/>
      <c r="K22" s="46"/>
      <c r="L22" s="47"/>
      <c r="M22" s="48"/>
      <c r="N22" s="47"/>
      <c r="O22" s="48"/>
      <c r="P22" s="48"/>
      <c r="Q22" s="56"/>
      <c r="R22" s="50"/>
    </row>
    <row r="23" spans="1:20" ht="24.95" customHeight="1">
      <c r="A23" s="52"/>
      <c r="B23" s="41"/>
      <c r="C23" s="53"/>
      <c r="D23" s="43"/>
      <c r="E23" s="43"/>
      <c r="F23" s="43"/>
      <c r="G23" s="44"/>
      <c r="H23" s="43"/>
      <c r="I23" s="43"/>
      <c r="J23" s="46"/>
      <c r="K23" s="46"/>
      <c r="L23" s="47"/>
      <c r="M23" s="48"/>
      <c r="N23" s="47"/>
      <c r="O23" s="48"/>
      <c r="P23" s="48"/>
      <c r="Q23" s="56"/>
      <c r="R23" s="50"/>
    </row>
    <row r="24" spans="1:20" ht="24.95" customHeight="1">
      <c r="A24" s="52"/>
      <c r="B24" s="41"/>
      <c r="C24" s="53"/>
      <c r="D24" s="43"/>
      <c r="E24" s="43"/>
      <c r="F24" s="43"/>
      <c r="G24" s="44"/>
      <c r="H24" s="43"/>
      <c r="I24" s="43"/>
      <c r="J24" s="46"/>
      <c r="K24" s="46"/>
      <c r="L24" s="47"/>
      <c r="M24" s="48"/>
      <c r="N24" s="47"/>
      <c r="O24" s="48"/>
      <c r="P24" s="48"/>
      <c r="Q24" s="56"/>
      <c r="R24" s="50"/>
    </row>
    <row r="25" spans="1:20" ht="24.95" customHeight="1">
      <c r="A25" s="52"/>
      <c r="B25" s="41"/>
      <c r="C25" s="53"/>
      <c r="D25" s="43"/>
      <c r="E25" s="43"/>
      <c r="F25" s="43"/>
      <c r="G25" s="44"/>
      <c r="H25" s="43"/>
      <c r="I25" s="43"/>
      <c r="J25" s="46"/>
      <c r="K25" s="46"/>
      <c r="L25" s="47"/>
      <c r="M25" s="48"/>
      <c r="N25" s="47"/>
      <c r="O25" s="48"/>
      <c r="P25" s="48"/>
      <c r="Q25" s="56"/>
      <c r="R25" s="50"/>
    </row>
    <row r="26" spans="1:20" ht="24.95" customHeight="1">
      <c r="A26" s="52"/>
      <c r="B26" s="41"/>
      <c r="C26" s="53"/>
      <c r="D26" s="43"/>
      <c r="E26" s="43"/>
      <c r="F26" s="43"/>
      <c r="G26" s="44"/>
      <c r="H26" s="43"/>
      <c r="I26" s="43"/>
      <c r="J26" s="46"/>
      <c r="K26" s="46"/>
      <c r="L26" s="47"/>
      <c r="M26" s="48"/>
      <c r="N26" s="47"/>
      <c r="O26" s="48"/>
      <c r="P26" s="48"/>
      <c r="Q26" s="56"/>
      <c r="R26" s="50"/>
    </row>
    <row r="27" spans="1:20" ht="24.95" customHeight="1">
      <c r="A27" s="52"/>
      <c r="B27" s="41"/>
      <c r="C27" s="53"/>
      <c r="D27" s="43"/>
      <c r="E27" s="43"/>
      <c r="F27" s="43"/>
      <c r="G27" s="44"/>
      <c r="H27" s="43"/>
      <c r="I27" s="43"/>
      <c r="J27" s="46"/>
      <c r="K27" s="46"/>
      <c r="L27" s="47"/>
      <c r="M27" s="48"/>
      <c r="N27" s="47"/>
      <c r="O27" s="48"/>
      <c r="P27" s="48"/>
      <c r="Q27" s="56"/>
      <c r="R27" s="50"/>
    </row>
    <row r="28" spans="1:20" ht="24.95" customHeight="1">
      <c r="A28" s="52"/>
      <c r="B28" s="41"/>
      <c r="C28" s="53"/>
      <c r="D28" s="43"/>
      <c r="E28" s="43"/>
      <c r="F28" s="43"/>
      <c r="G28" s="44"/>
      <c r="H28" s="43"/>
      <c r="I28" s="43"/>
      <c r="J28" s="46"/>
      <c r="K28" s="46"/>
      <c r="L28" s="47"/>
      <c r="M28" s="48"/>
      <c r="N28" s="47"/>
      <c r="O28" s="48"/>
      <c r="P28" s="48"/>
      <c r="Q28" s="56"/>
      <c r="R28" s="50"/>
    </row>
    <row r="29" spans="1:20" ht="24.95" customHeight="1">
      <c r="A29" s="52"/>
      <c r="B29" s="41"/>
      <c r="C29" s="53"/>
      <c r="D29" s="43"/>
      <c r="E29" s="43"/>
      <c r="F29" s="43"/>
      <c r="G29" s="44"/>
      <c r="H29" s="43"/>
      <c r="I29" s="43"/>
      <c r="J29" s="46"/>
      <c r="K29" s="46"/>
      <c r="L29" s="47"/>
      <c r="M29" s="48"/>
      <c r="N29" s="47"/>
      <c r="O29" s="48"/>
      <c r="P29" s="48"/>
      <c r="Q29" s="56"/>
      <c r="R29" s="50"/>
    </row>
    <row r="30" spans="1:20" ht="24.95" customHeight="1">
      <c r="A30" s="52"/>
      <c r="B30" s="41"/>
      <c r="C30" s="53"/>
      <c r="D30" s="43"/>
      <c r="E30" s="43"/>
      <c r="F30" s="43"/>
      <c r="G30" s="44"/>
      <c r="H30" s="43"/>
      <c r="I30" s="43"/>
      <c r="J30" s="46"/>
      <c r="K30" s="46"/>
      <c r="L30" s="47"/>
      <c r="M30" s="48"/>
      <c r="N30" s="47"/>
      <c r="O30" s="48"/>
      <c r="P30" s="48"/>
      <c r="Q30" s="56"/>
      <c r="R30" s="50"/>
    </row>
    <row r="31" spans="1:20" ht="24.95" customHeight="1">
      <c r="A31" s="52"/>
      <c r="B31" s="41"/>
      <c r="C31" s="53"/>
      <c r="D31" s="43"/>
      <c r="E31" s="43"/>
      <c r="F31" s="43"/>
      <c r="G31" s="44"/>
      <c r="H31" s="43"/>
      <c r="I31" s="43"/>
      <c r="J31" s="46"/>
      <c r="K31" s="46"/>
      <c r="L31" s="47"/>
      <c r="M31" s="48"/>
      <c r="N31" s="47"/>
      <c r="O31" s="48"/>
      <c r="P31" s="48"/>
      <c r="Q31" s="56"/>
      <c r="R31" s="50"/>
      <c r="T31" s="55">
        <f>M32+O32</f>
        <v>0</v>
      </c>
    </row>
    <row r="32" spans="1:20" ht="24.95" customHeight="1">
      <c r="A32" s="57"/>
      <c r="B32" s="58"/>
      <c r="C32" s="59" t="str">
        <f>"รวมราคา  " &amp;   A9 &amp; C9</f>
        <v>รวมราคา  ปรับปรุงห้องเรียนระดับบัณฑิตศึกษา บริเวณชั้น 11 12 14 อาคาร 27</v>
      </c>
      <c r="D32" s="60"/>
      <c r="E32" s="60"/>
      <c r="F32" s="60"/>
      <c r="G32" s="61"/>
      <c r="H32" s="60"/>
      <c r="I32" s="60"/>
      <c r="J32" s="62"/>
      <c r="K32" s="62"/>
      <c r="L32" s="63"/>
      <c r="M32" s="64"/>
      <c r="N32" s="63"/>
      <c r="O32" s="64"/>
      <c r="P32" s="64"/>
      <c r="Q32" s="65"/>
      <c r="R32" s="66"/>
    </row>
    <row r="33" spans="1:33" ht="24.95" customHeight="1">
      <c r="A33" s="67">
        <v>1</v>
      </c>
      <c r="B33" s="68"/>
      <c r="C33" s="69" t="s">
        <v>82</v>
      </c>
      <c r="D33" s="70"/>
      <c r="E33" s="70"/>
      <c r="F33" s="70"/>
      <c r="G33" s="71"/>
      <c r="H33" s="70"/>
      <c r="I33" s="72"/>
      <c r="J33" s="73"/>
      <c r="K33" s="73"/>
      <c r="L33" s="74"/>
      <c r="M33" s="75"/>
      <c r="N33" s="74"/>
      <c r="O33" s="75"/>
      <c r="P33" s="75"/>
      <c r="Q33" s="76"/>
      <c r="R33" s="50"/>
    </row>
    <row r="34" spans="1:33" ht="24.95" customHeight="1">
      <c r="A34" s="40"/>
      <c r="B34" s="41">
        <v>1</v>
      </c>
      <c r="C34" s="42" t="s">
        <v>63</v>
      </c>
      <c r="D34" s="43"/>
      <c r="E34" s="43"/>
      <c r="F34" s="43"/>
      <c r="G34" s="44"/>
      <c r="H34" s="43"/>
      <c r="I34" s="45"/>
      <c r="J34" s="46"/>
      <c r="K34" s="46"/>
      <c r="L34" s="47"/>
      <c r="M34" s="48"/>
      <c r="N34" s="47"/>
      <c r="O34" s="48"/>
      <c r="P34" s="48"/>
      <c r="Q34" s="49"/>
      <c r="R34" s="50"/>
    </row>
    <row r="35" spans="1:33" ht="24.95" customHeight="1">
      <c r="A35" s="52"/>
      <c r="B35" s="41">
        <v>1.1000000000000001</v>
      </c>
      <c r="C35" s="53" t="s">
        <v>110</v>
      </c>
      <c r="D35" s="43">
        <v>1.9</v>
      </c>
      <c r="E35" s="43">
        <v>1</v>
      </c>
      <c r="F35" s="43">
        <v>2.0499999999999998</v>
      </c>
      <c r="G35" s="44">
        <v>1</v>
      </c>
      <c r="H35" s="43">
        <f>D35*E35*F35</f>
        <v>3.8949999999999996</v>
      </c>
      <c r="I35" s="45">
        <f>G35*H35</f>
        <v>3.8949999999999996</v>
      </c>
      <c r="J35" s="77"/>
      <c r="K35" s="46" t="s">
        <v>25</v>
      </c>
      <c r="L35" s="47"/>
      <c r="M35" s="48"/>
      <c r="N35" s="47"/>
      <c r="O35" s="48"/>
      <c r="P35" s="48"/>
      <c r="Q35" s="49"/>
      <c r="R35" s="50"/>
    </row>
    <row r="36" spans="1:33" ht="24.95" customHeight="1">
      <c r="A36" s="52"/>
      <c r="B36" s="41">
        <v>1.2</v>
      </c>
      <c r="C36" s="53" t="s">
        <v>62</v>
      </c>
      <c r="D36" s="43"/>
      <c r="E36" s="43"/>
      <c r="F36" s="43"/>
      <c r="G36" s="44"/>
      <c r="H36" s="43"/>
      <c r="I36" s="45"/>
      <c r="J36" s="77"/>
      <c r="K36" s="46" t="s">
        <v>25</v>
      </c>
      <c r="L36" s="47"/>
      <c r="M36" s="48"/>
      <c r="N36" s="47"/>
      <c r="O36" s="48"/>
      <c r="P36" s="48"/>
      <c r="Q36" s="56"/>
      <c r="R36" s="50"/>
      <c r="AA36" s="37" t="s">
        <v>1</v>
      </c>
      <c r="AB36" s="38" t="s">
        <v>2</v>
      </c>
      <c r="AC36" s="39" t="s">
        <v>3</v>
      </c>
      <c r="AD36" s="31" t="s">
        <v>4</v>
      </c>
      <c r="AE36" s="31" t="s">
        <v>3</v>
      </c>
      <c r="AF36" s="38" t="s">
        <v>4</v>
      </c>
      <c r="AG36" s="31" t="s">
        <v>7</v>
      </c>
    </row>
    <row r="37" spans="1:33" ht="24.95" customHeight="1">
      <c r="A37" s="78"/>
      <c r="B37" s="79">
        <v>1.3</v>
      </c>
      <c r="C37" s="80" t="s">
        <v>114</v>
      </c>
      <c r="D37" s="81"/>
      <c r="E37" s="81"/>
      <c r="F37" s="81"/>
      <c r="G37" s="82"/>
      <c r="H37" s="81"/>
      <c r="I37" s="83"/>
      <c r="J37" s="84"/>
      <c r="K37" s="85" t="s">
        <v>22</v>
      </c>
      <c r="L37" s="86"/>
      <c r="M37" s="87"/>
      <c r="N37" s="86"/>
      <c r="O37" s="48"/>
      <c r="P37" s="48"/>
      <c r="Q37" s="88"/>
      <c r="R37" s="50"/>
      <c r="T37" s="80" t="s">
        <v>118</v>
      </c>
      <c r="U37" s="81"/>
      <c r="V37" s="81"/>
      <c r="W37" s="81"/>
      <c r="X37" s="82"/>
      <c r="Y37" s="81"/>
      <c r="Z37" s="83"/>
      <c r="AA37" s="84">
        <v>1</v>
      </c>
      <c r="AB37" s="85" t="s">
        <v>22</v>
      </c>
      <c r="AC37" s="86">
        <v>2675</v>
      </c>
      <c r="AD37" s="87">
        <f t="shared" ref="AD37:AD38" si="1">ROUND(AA37*AC37,2)</f>
        <v>2675</v>
      </c>
      <c r="AE37" s="86">
        <v>2140</v>
      </c>
      <c r="AF37" s="48">
        <f t="shared" ref="AF37:AF38" si="2">ROUND(AA37*AE37,2)</f>
        <v>2140</v>
      </c>
      <c r="AG37" s="48">
        <f t="shared" ref="AG37:AG38" si="3">ROUND(AD37+AF37,2)</f>
        <v>4815</v>
      </c>
    </row>
    <row r="38" spans="1:33" ht="24.95" customHeight="1">
      <c r="A38" s="78"/>
      <c r="B38" s="79">
        <v>1.4</v>
      </c>
      <c r="C38" s="80" t="s">
        <v>115</v>
      </c>
      <c r="D38" s="81"/>
      <c r="E38" s="81"/>
      <c r="F38" s="81"/>
      <c r="G38" s="82"/>
      <c r="H38" s="81"/>
      <c r="I38" s="83"/>
      <c r="J38" s="84"/>
      <c r="K38" s="85" t="s">
        <v>22</v>
      </c>
      <c r="L38" s="86"/>
      <c r="M38" s="48"/>
      <c r="N38" s="86"/>
      <c r="O38" s="48"/>
      <c r="P38" s="48"/>
      <c r="Q38" s="88"/>
      <c r="R38" s="50"/>
      <c r="T38" s="80" t="s">
        <v>119</v>
      </c>
      <c r="U38" s="81"/>
      <c r="V38" s="81"/>
      <c r="W38" s="81"/>
      <c r="X38" s="82"/>
      <c r="Y38" s="81"/>
      <c r="Z38" s="83"/>
      <c r="AA38" s="84">
        <v>1</v>
      </c>
      <c r="AB38" s="85" t="s">
        <v>22</v>
      </c>
      <c r="AC38" s="86">
        <v>5350</v>
      </c>
      <c r="AD38" s="48">
        <f t="shared" si="1"/>
        <v>5350</v>
      </c>
      <c r="AE38" s="86">
        <v>2140</v>
      </c>
      <c r="AF38" s="48">
        <f t="shared" si="2"/>
        <v>2140</v>
      </c>
      <c r="AG38" s="48">
        <f t="shared" si="3"/>
        <v>7490</v>
      </c>
    </row>
    <row r="39" spans="1:33" ht="24.95" customHeight="1">
      <c r="A39" s="78"/>
      <c r="B39" s="79">
        <v>1.5</v>
      </c>
      <c r="C39" s="80" t="s">
        <v>91</v>
      </c>
      <c r="D39" s="81"/>
      <c r="E39" s="81"/>
      <c r="F39" s="81"/>
      <c r="G39" s="82"/>
      <c r="H39" s="81"/>
      <c r="I39" s="81"/>
      <c r="J39" s="85"/>
      <c r="K39" s="85"/>
      <c r="L39" s="86"/>
      <c r="M39" s="48"/>
      <c r="N39" s="86"/>
      <c r="O39" s="48"/>
      <c r="P39" s="48"/>
      <c r="Q39" s="88"/>
      <c r="R39" s="50"/>
    </row>
    <row r="40" spans="1:33" ht="24.95" customHeight="1">
      <c r="A40" s="78"/>
      <c r="B40" s="79" t="s">
        <v>24</v>
      </c>
      <c r="C40" s="80" t="s">
        <v>116</v>
      </c>
      <c r="D40" s="81"/>
      <c r="E40" s="81"/>
      <c r="F40" s="81"/>
      <c r="G40" s="82"/>
      <c r="H40" s="81"/>
      <c r="I40" s="83"/>
      <c r="J40" s="84"/>
      <c r="K40" s="85" t="s">
        <v>25</v>
      </c>
      <c r="L40" s="86"/>
      <c r="M40" s="48"/>
      <c r="N40" s="86"/>
      <c r="O40" s="48"/>
      <c r="P40" s="48"/>
      <c r="Q40" s="88"/>
      <c r="R40" s="50"/>
      <c r="V40" s="51" t="s">
        <v>121</v>
      </c>
      <c r="Y40" s="51" t="s">
        <v>120</v>
      </c>
      <c r="Z40" s="55">
        <f>AC37/4.73</f>
        <v>565.53911205073996</v>
      </c>
      <c r="AA40" s="55">
        <f>AE37/4.73</f>
        <v>452.4312896405919</v>
      </c>
    </row>
    <row r="41" spans="1:33" ht="24.95" customHeight="1">
      <c r="A41" s="78"/>
      <c r="B41" s="79" t="s">
        <v>24</v>
      </c>
      <c r="C41" s="80" t="s">
        <v>117</v>
      </c>
      <c r="D41" s="81"/>
      <c r="E41" s="81"/>
      <c r="F41" s="81"/>
      <c r="G41" s="82"/>
      <c r="H41" s="81"/>
      <c r="I41" s="81"/>
      <c r="J41" s="84"/>
      <c r="K41" s="85" t="s">
        <v>25</v>
      </c>
      <c r="L41" s="86"/>
      <c r="M41" s="48"/>
      <c r="N41" s="86"/>
      <c r="O41" s="48"/>
      <c r="P41" s="48"/>
      <c r="Q41" s="88"/>
      <c r="R41" s="50"/>
      <c r="V41" s="51" t="s">
        <v>122</v>
      </c>
      <c r="Y41" s="51" t="s">
        <v>120</v>
      </c>
      <c r="Z41" s="55">
        <f>AC38/4.73</f>
        <v>1131.0782241014799</v>
      </c>
      <c r="AA41" s="55">
        <f>AE38/4.73</f>
        <v>452.4312896405919</v>
      </c>
    </row>
    <row r="42" spans="1:33" ht="24.95" customHeight="1">
      <c r="A42" s="78"/>
      <c r="B42" s="79" t="s">
        <v>24</v>
      </c>
      <c r="C42" s="80" t="s">
        <v>123</v>
      </c>
      <c r="D42" s="81"/>
      <c r="E42" s="81"/>
      <c r="F42" s="81"/>
      <c r="G42" s="82"/>
      <c r="H42" s="81"/>
      <c r="I42" s="81"/>
      <c r="J42" s="84"/>
      <c r="K42" s="85" t="s">
        <v>25</v>
      </c>
      <c r="L42" s="86"/>
      <c r="M42" s="48"/>
      <c r="N42" s="86"/>
      <c r="O42" s="48"/>
      <c r="P42" s="48"/>
      <c r="Q42" s="88"/>
      <c r="R42" s="50"/>
    </row>
    <row r="43" spans="1:33" ht="24.95" customHeight="1">
      <c r="A43" s="78"/>
      <c r="B43" s="79" t="s">
        <v>24</v>
      </c>
      <c r="C43" s="53" t="s">
        <v>110</v>
      </c>
      <c r="D43" s="81"/>
      <c r="E43" s="81"/>
      <c r="F43" s="81"/>
      <c r="G43" s="82"/>
      <c r="H43" s="81"/>
      <c r="I43" s="81"/>
      <c r="J43" s="85"/>
      <c r="K43" s="85" t="s">
        <v>25</v>
      </c>
      <c r="L43" s="86"/>
      <c r="M43" s="48"/>
      <c r="N43" s="86"/>
      <c r="O43" s="48"/>
      <c r="P43" s="48"/>
      <c r="Q43" s="88"/>
      <c r="R43" s="50"/>
    </row>
    <row r="44" spans="1:33" ht="24.95" customHeight="1">
      <c r="A44" s="78"/>
      <c r="B44" s="79" t="s">
        <v>24</v>
      </c>
      <c r="C44" s="80" t="s">
        <v>62</v>
      </c>
      <c r="D44" s="81"/>
      <c r="E44" s="81"/>
      <c r="F44" s="81"/>
      <c r="G44" s="82"/>
      <c r="H44" s="81"/>
      <c r="I44" s="81"/>
      <c r="J44" s="85"/>
      <c r="K44" s="85" t="s">
        <v>25</v>
      </c>
      <c r="L44" s="86"/>
      <c r="M44" s="48"/>
      <c r="N44" s="86"/>
      <c r="O44" s="48"/>
      <c r="P44" s="48"/>
      <c r="Q44" s="88"/>
      <c r="R44" s="50"/>
    </row>
    <row r="45" spans="1:33" ht="24.95" customHeight="1">
      <c r="A45" s="89"/>
      <c r="B45" s="90"/>
      <c r="C45" s="91"/>
      <c r="D45" s="92"/>
      <c r="E45" s="92"/>
      <c r="F45" s="92"/>
      <c r="G45" s="93"/>
      <c r="H45" s="92"/>
      <c r="I45" s="94"/>
      <c r="J45" s="95"/>
      <c r="K45" s="96"/>
      <c r="L45" s="97"/>
      <c r="M45" s="98"/>
      <c r="N45" s="97"/>
      <c r="O45" s="98"/>
      <c r="P45" s="98"/>
      <c r="Q45" s="99"/>
      <c r="R45" s="50"/>
    </row>
    <row r="46" spans="1:33" ht="24.95" customHeight="1">
      <c r="A46" s="100"/>
      <c r="B46" s="101"/>
      <c r="C46" s="102" t="str">
        <f>"รวมราคา" &amp;TEXT(C34,0)</f>
        <v>รวมราคาปรับปรุงห้อง 27111</v>
      </c>
      <c r="D46" s="103"/>
      <c r="E46" s="103"/>
      <c r="F46" s="103"/>
      <c r="G46" s="104"/>
      <c r="H46" s="103"/>
      <c r="I46" s="105"/>
      <c r="J46" s="106"/>
      <c r="K46" s="107"/>
      <c r="L46" s="108"/>
      <c r="M46" s="63"/>
      <c r="N46" s="108"/>
      <c r="O46" s="63"/>
      <c r="P46" s="63"/>
      <c r="Q46" s="109"/>
      <c r="R46" s="50"/>
    </row>
    <row r="47" spans="1:33" ht="24.95" customHeight="1">
      <c r="A47" s="52"/>
      <c r="B47" s="41">
        <v>2</v>
      </c>
      <c r="C47" s="42" t="s">
        <v>65</v>
      </c>
      <c r="D47" s="43"/>
      <c r="E47" s="43"/>
      <c r="F47" s="43"/>
      <c r="G47" s="44"/>
      <c r="H47" s="43"/>
      <c r="I47" s="45"/>
      <c r="J47" s="46"/>
      <c r="K47" s="46"/>
      <c r="L47" s="47"/>
      <c r="M47" s="48"/>
      <c r="N47" s="47"/>
      <c r="O47" s="48"/>
      <c r="P47" s="48"/>
      <c r="Q47" s="56"/>
      <c r="R47" s="50"/>
    </row>
    <row r="48" spans="1:33" ht="24.95" customHeight="1">
      <c r="A48" s="52"/>
      <c r="B48" s="41">
        <v>2.1</v>
      </c>
      <c r="C48" s="53" t="s">
        <v>110</v>
      </c>
      <c r="D48" s="43">
        <v>1.9</v>
      </c>
      <c r="E48" s="43">
        <v>1</v>
      </c>
      <c r="F48" s="43">
        <v>2.0499999999999998</v>
      </c>
      <c r="G48" s="44">
        <v>1</v>
      </c>
      <c r="H48" s="43">
        <f>D48*E48*F48</f>
        <v>3.8949999999999996</v>
      </c>
      <c r="I48" s="45">
        <f>G48*H48</f>
        <v>3.8949999999999996</v>
      </c>
      <c r="J48" s="77"/>
      <c r="K48" s="46" t="s">
        <v>25</v>
      </c>
      <c r="L48" s="47"/>
      <c r="M48" s="48"/>
      <c r="N48" s="47"/>
      <c r="O48" s="48"/>
      <c r="P48" s="48"/>
      <c r="Q48" s="56"/>
      <c r="R48" s="50"/>
    </row>
    <row r="49" spans="1:18" ht="24.95" customHeight="1">
      <c r="A49" s="52"/>
      <c r="B49" s="41">
        <v>2.2000000000000002</v>
      </c>
      <c r="C49" s="53" t="s">
        <v>62</v>
      </c>
      <c r="D49" s="43"/>
      <c r="E49" s="43"/>
      <c r="F49" s="43"/>
      <c r="G49" s="44"/>
      <c r="H49" s="43"/>
      <c r="I49" s="45"/>
      <c r="J49" s="77"/>
      <c r="K49" s="46" t="s">
        <v>25</v>
      </c>
      <c r="L49" s="47"/>
      <c r="M49" s="48"/>
      <c r="N49" s="47"/>
      <c r="O49" s="48"/>
      <c r="P49" s="48"/>
      <c r="Q49" s="56"/>
      <c r="R49" s="50"/>
    </row>
    <row r="50" spans="1:18" ht="24.95" customHeight="1">
      <c r="A50" s="78"/>
      <c r="B50" s="79">
        <v>2.2999999999999998</v>
      </c>
      <c r="C50" s="80" t="s">
        <v>114</v>
      </c>
      <c r="D50" s="81"/>
      <c r="E50" s="81"/>
      <c r="F50" s="81"/>
      <c r="G50" s="82"/>
      <c r="H50" s="81"/>
      <c r="I50" s="83"/>
      <c r="J50" s="84"/>
      <c r="K50" s="85" t="s">
        <v>22</v>
      </c>
      <c r="L50" s="86"/>
      <c r="M50" s="48"/>
      <c r="N50" s="86"/>
      <c r="O50" s="48"/>
      <c r="P50" s="48"/>
      <c r="Q50" s="88"/>
      <c r="R50" s="50"/>
    </row>
    <row r="51" spans="1:18" ht="24.95" customHeight="1">
      <c r="A51" s="78"/>
      <c r="B51" s="79">
        <v>2.4</v>
      </c>
      <c r="C51" s="80" t="s">
        <v>115</v>
      </c>
      <c r="D51" s="81"/>
      <c r="E51" s="81"/>
      <c r="F51" s="81"/>
      <c r="G51" s="82"/>
      <c r="H51" s="81"/>
      <c r="I51" s="83"/>
      <c r="J51" s="84"/>
      <c r="K51" s="85" t="s">
        <v>22</v>
      </c>
      <c r="L51" s="86"/>
      <c r="M51" s="48"/>
      <c r="N51" s="86"/>
      <c r="O51" s="48"/>
      <c r="P51" s="48"/>
      <c r="Q51" s="88"/>
      <c r="R51" s="50"/>
    </row>
    <row r="52" spans="1:18" ht="24.95" customHeight="1">
      <c r="A52" s="78"/>
      <c r="B52" s="79"/>
      <c r="C52" s="80"/>
      <c r="D52" s="81"/>
      <c r="E52" s="81"/>
      <c r="F52" s="81"/>
      <c r="G52" s="82"/>
      <c r="H52" s="81"/>
      <c r="I52" s="83"/>
      <c r="J52" s="84"/>
      <c r="K52" s="85"/>
      <c r="L52" s="86"/>
      <c r="M52" s="87"/>
      <c r="N52" s="86"/>
      <c r="O52" s="87"/>
      <c r="P52" s="87"/>
      <c r="Q52" s="88"/>
      <c r="R52" s="50"/>
    </row>
    <row r="53" spans="1:18" ht="24.95" customHeight="1">
      <c r="A53" s="78"/>
      <c r="B53" s="79"/>
      <c r="C53" s="80"/>
      <c r="D53" s="81"/>
      <c r="E53" s="81"/>
      <c r="F53" s="81"/>
      <c r="G53" s="82"/>
      <c r="H53" s="81"/>
      <c r="I53" s="83"/>
      <c r="J53" s="84"/>
      <c r="K53" s="85"/>
      <c r="L53" s="86"/>
      <c r="M53" s="87"/>
      <c r="N53" s="86"/>
      <c r="O53" s="87"/>
      <c r="P53" s="87"/>
      <c r="Q53" s="88"/>
      <c r="R53" s="50"/>
    </row>
    <row r="54" spans="1:18" ht="24.95" customHeight="1">
      <c r="A54" s="78"/>
      <c r="B54" s="79"/>
      <c r="C54" s="80"/>
      <c r="D54" s="81"/>
      <c r="E54" s="81"/>
      <c r="F54" s="81"/>
      <c r="G54" s="82"/>
      <c r="H54" s="81"/>
      <c r="I54" s="83"/>
      <c r="J54" s="84"/>
      <c r="K54" s="85"/>
      <c r="L54" s="86"/>
      <c r="M54" s="87"/>
      <c r="N54" s="86"/>
      <c r="O54" s="87"/>
      <c r="P54" s="87"/>
      <c r="Q54" s="88"/>
      <c r="R54" s="50"/>
    </row>
    <row r="55" spans="1:18" ht="24.95" customHeight="1">
      <c r="A55" s="78"/>
      <c r="B55" s="79"/>
      <c r="C55" s="80"/>
      <c r="D55" s="81"/>
      <c r="E55" s="81"/>
      <c r="F55" s="81"/>
      <c r="G55" s="82"/>
      <c r="H55" s="81"/>
      <c r="I55" s="83"/>
      <c r="J55" s="84"/>
      <c r="K55" s="85"/>
      <c r="L55" s="86"/>
      <c r="M55" s="87"/>
      <c r="N55" s="86"/>
      <c r="O55" s="87"/>
      <c r="P55" s="87"/>
      <c r="Q55" s="88"/>
      <c r="R55" s="50"/>
    </row>
    <row r="56" spans="1:18" ht="24.95" customHeight="1">
      <c r="A56" s="78"/>
      <c r="B56" s="79"/>
      <c r="C56" s="80"/>
      <c r="D56" s="81"/>
      <c r="E56" s="81"/>
      <c r="F56" s="81"/>
      <c r="G56" s="82"/>
      <c r="H56" s="81"/>
      <c r="I56" s="83"/>
      <c r="J56" s="84"/>
      <c r="K56" s="85"/>
      <c r="L56" s="86"/>
      <c r="M56" s="87"/>
      <c r="N56" s="86"/>
      <c r="O56" s="87"/>
      <c r="P56" s="87"/>
      <c r="Q56" s="88"/>
      <c r="R56" s="50"/>
    </row>
    <row r="57" spans="1:18" ht="24.95" customHeight="1">
      <c r="A57" s="89"/>
      <c r="B57" s="90"/>
      <c r="C57" s="91"/>
      <c r="D57" s="92"/>
      <c r="E57" s="92"/>
      <c r="F57" s="92"/>
      <c r="G57" s="93"/>
      <c r="H57" s="92"/>
      <c r="I57" s="94"/>
      <c r="J57" s="95"/>
      <c r="K57" s="96"/>
      <c r="L57" s="97"/>
      <c r="M57" s="98"/>
      <c r="N57" s="97"/>
      <c r="O57" s="98"/>
      <c r="P57" s="98"/>
      <c r="Q57" s="99"/>
      <c r="R57" s="50"/>
    </row>
    <row r="58" spans="1:18" ht="24.95" customHeight="1">
      <c r="A58" s="100"/>
      <c r="B58" s="101"/>
      <c r="C58" s="102" t="str">
        <f>"รวมราคา" &amp;TEXT(C47,0)</f>
        <v>รวมราคาปรับปรุงห้อง 27112</v>
      </c>
      <c r="D58" s="103"/>
      <c r="E58" s="103"/>
      <c r="F58" s="103"/>
      <c r="G58" s="104"/>
      <c r="H58" s="103"/>
      <c r="I58" s="105"/>
      <c r="J58" s="106"/>
      <c r="K58" s="107"/>
      <c r="L58" s="108"/>
      <c r="M58" s="110"/>
      <c r="N58" s="108"/>
      <c r="O58" s="110"/>
      <c r="P58" s="110"/>
      <c r="Q58" s="109"/>
      <c r="R58" s="50"/>
    </row>
    <row r="59" spans="1:18" ht="24.95" customHeight="1">
      <c r="A59" s="52"/>
      <c r="B59" s="41">
        <v>3</v>
      </c>
      <c r="C59" s="42" t="s">
        <v>64</v>
      </c>
      <c r="D59" s="43"/>
      <c r="E59" s="43"/>
      <c r="F59" s="43"/>
      <c r="G59" s="44"/>
      <c r="H59" s="43"/>
      <c r="I59" s="45"/>
      <c r="J59" s="46"/>
      <c r="K59" s="46"/>
      <c r="L59" s="47"/>
      <c r="M59" s="48"/>
      <c r="N59" s="47"/>
      <c r="O59" s="48"/>
      <c r="P59" s="48"/>
      <c r="Q59" s="56"/>
      <c r="R59" s="50"/>
    </row>
    <row r="60" spans="1:18" ht="24.95" customHeight="1">
      <c r="A60" s="52"/>
      <c r="B60" s="41">
        <v>3.1</v>
      </c>
      <c r="C60" s="53" t="s">
        <v>110</v>
      </c>
      <c r="D60" s="43">
        <v>1.9</v>
      </c>
      <c r="E60" s="43">
        <v>1</v>
      </c>
      <c r="F60" s="43">
        <v>2.0499999999999998</v>
      </c>
      <c r="G60" s="44">
        <v>1</v>
      </c>
      <c r="H60" s="43">
        <f>D60*E60*F60</f>
        <v>3.8949999999999996</v>
      </c>
      <c r="I60" s="45">
        <f>G60*H60</f>
        <v>3.8949999999999996</v>
      </c>
      <c r="J60" s="77"/>
      <c r="K60" s="46" t="s">
        <v>25</v>
      </c>
      <c r="L60" s="47"/>
      <c r="M60" s="48"/>
      <c r="N60" s="47"/>
      <c r="O60" s="48"/>
      <c r="P60" s="48"/>
      <c r="Q60" s="56"/>
      <c r="R60" s="50"/>
    </row>
    <row r="61" spans="1:18" ht="24.95" customHeight="1">
      <c r="A61" s="52"/>
      <c r="B61" s="41">
        <v>3.2</v>
      </c>
      <c r="C61" s="53" t="s">
        <v>62</v>
      </c>
      <c r="D61" s="43"/>
      <c r="E61" s="43"/>
      <c r="F61" s="43"/>
      <c r="G61" s="44"/>
      <c r="H61" s="43"/>
      <c r="I61" s="45"/>
      <c r="J61" s="77"/>
      <c r="K61" s="46" t="s">
        <v>25</v>
      </c>
      <c r="L61" s="47"/>
      <c r="M61" s="48"/>
      <c r="N61" s="47"/>
      <c r="O61" s="48"/>
      <c r="P61" s="48"/>
      <c r="Q61" s="56"/>
      <c r="R61" s="50"/>
    </row>
    <row r="62" spans="1:18" ht="24.95" customHeight="1">
      <c r="A62" s="78"/>
      <c r="B62" s="79">
        <v>3.3</v>
      </c>
      <c r="C62" s="80" t="s">
        <v>114</v>
      </c>
      <c r="D62" s="81"/>
      <c r="E62" s="81"/>
      <c r="F62" s="81"/>
      <c r="G62" s="82"/>
      <c r="H62" s="81"/>
      <c r="I62" s="83"/>
      <c r="J62" s="84"/>
      <c r="K62" s="85" t="s">
        <v>22</v>
      </c>
      <c r="L62" s="86"/>
      <c r="M62" s="48"/>
      <c r="N62" s="86"/>
      <c r="O62" s="48"/>
      <c r="P62" s="48"/>
      <c r="Q62" s="88"/>
      <c r="R62" s="50"/>
    </row>
    <row r="63" spans="1:18" ht="24.95" customHeight="1">
      <c r="A63" s="78"/>
      <c r="B63" s="79">
        <v>3.4</v>
      </c>
      <c r="C63" s="80" t="s">
        <v>115</v>
      </c>
      <c r="D63" s="81"/>
      <c r="E63" s="81"/>
      <c r="F63" s="81"/>
      <c r="G63" s="82"/>
      <c r="H63" s="81"/>
      <c r="I63" s="83"/>
      <c r="J63" s="84"/>
      <c r="K63" s="85" t="s">
        <v>22</v>
      </c>
      <c r="L63" s="86"/>
      <c r="M63" s="48"/>
      <c r="N63" s="86"/>
      <c r="O63" s="48"/>
      <c r="P63" s="48"/>
      <c r="Q63" s="88"/>
      <c r="R63" s="50"/>
    </row>
    <row r="64" spans="1:18" ht="24.95" customHeight="1">
      <c r="A64" s="78"/>
      <c r="B64" s="79">
        <v>3.5</v>
      </c>
      <c r="C64" s="80" t="s">
        <v>91</v>
      </c>
      <c r="D64" s="81"/>
      <c r="E64" s="81"/>
      <c r="F64" s="81"/>
      <c r="G64" s="82"/>
      <c r="H64" s="81"/>
      <c r="I64" s="81"/>
      <c r="J64" s="85"/>
      <c r="K64" s="85"/>
      <c r="L64" s="86"/>
      <c r="M64" s="48"/>
      <c r="N64" s="86"/>
      <c r="O64" s="48"/>
      <c r="P64" s="48"/>
      <c r="Q64" s="88"/>
      <c r="R64" s="50"/>
    </row>
    <row r="65" spans="1:18" ht="24.95" customHeight="1">
      <c r="A65" s="78"/>
      <c r="B65" s="79" t="s">
        <v>24</v>
      </c>
      <c r="C65" s="80" t="s">
        <v>97</v>
      </c>
      <c r="D65" s="81"/>
      <c r="E65" s="81"/>
      <c r="F65" s="81"/>
      <c r="G65" s="82"/>
      <c r="H65" s="81"/>
      <c r="I65" s="83"/>
      <c r="J65" s="84"/>
      <c r="K65" s="85" t="s">
        <v>25</v>
      </c>
      <c r="L65" s="86"/>
      <c r="M65" s="48"/>
      <c r="N65" s="86"/>
      <c r="O65" s="48"/>
      <c r="P65" s="48"/>
      <c r="Q65" s="88"/>
      <c r="R65" s="50"/>
    </row>
    <row r="66" spans="1:18" ht="24.95" customHeight="1">
      <c r="A66" s="78"/>
      <c r="B66" s="79" t="s">
        <v>24</v>
      </c>
      <c r="C66" s="80" t="s">
        <v>75</v>
      </c>
      <c r="D66" s="81"/>
      <c r="E66" s="81"/>
      <c r="F66" s="81"/>
      <c r="G66" s="82"/>
      <c r="H66" s="81"/>
      <c r="I66" s="81"/>
      <c r="J66" s="84"/>
      <c r="K66" s="85" t="s">
        <v>25</v>
      </c>
      <c r="L66" s="86"/>
      <c r="M66" s="48"/>
      <c r="N66" s="86"/>
      <c r="O66" s="48"/>
      <c r="P66" s="48"/>
      <c r="Q66" s="88"/>
      <c r="R66" s="50"/>
    </row>
    <row r="67" spans="1:18" ht="24.95" customHeight="1">
      <c r="A67" s="78"/>
      <c r="B67" s="79" t="s">
        <v>24</v>
      </c>
      <c r="C67" s="80" t="s">
        <v>123</v>
      </c>
      <c r="D67" s="81"/>
      <c r="E67" s="81"/>
      <c r="F67" s="81"/>
      <c r="G67" s="82"/>
      <c r="H67" s="81"/>
      <c r="I67" s="81"/>
      <c r="J67" s="84"/>
      <c r="K67" s="85" t="s">
        <v>25</v>
      </c>
      <c r="L67" s="86"/>
      <c r="M67" s="48"/>
      <c r="N67" s="86"/>
      <c r="O67" s="48"/>
      <c r="P67" s="48"/>
      <c r="Q67" s="88"/>
      <c r="R67" s="50"/>
    </row>
    <row r="68" spans="1:18" ht="24.95" customHeight="1">
      <c r="A68" s="78"/>
      <c r="B68" s="79" t="s">
        <v>24</v>
      </c>
      <c r="C68" s="53" t="s">
        <v>110</v>
      </c>
      <c r="D68" s="81"/>
      <c r="E68" s="81"/>
      <c r="F68" s="81"/>
      <c r="G68" s="82"/>
      <c r="H68" s="81"/>
      <c r="I68" s="81"/>
      <c r="J68" s="85"/>
      <c r="K68" s="85" t="s">
        <v>25</v>
      </c>
      <c r="L68" s="86"/>
      <c r="M68" s="48"/>
      <c r="N68" s="86"/>
      <c r="O68" s="48"/>
      <c r="P68" s="48"/>
      <c r="Q68" s="88"/>
      <c r="R68" s="50"/>
    </row>
    <row r="69" spans="1:18" ht="24.95" customHeight="1">
      <c r="A69" s="78"/>
      <c r="B69" s="79" t="s">
        <v>24</v>
      </c>
      <c r="C69" s="80" t="s">
        <v>62</v>
      </c>
      <c r="D69" s="81"/>
      <c r="E69" s="81"/>
      <c r="F69" s="81"/>
      <c r="G69" s="82"/>
      <c r="H69" s="81"/>
      <c r="I69" s="81"/>
      <c r="J69" s="85"/>
      <c r="K69" s="85" t="s">
        <v>25</v>
      </c>
      <c r="L69" s="86"/>
      <c r="M69" s="48"/>
      <c r="N69" s="86"/>
      <c r="O69" s="48"/>
      <c r="P69" s="48"/>
      <c r="Q69" s="88"/>
      <c r="R69" s="50"/>
    </row>
    <row r="70" spans="1:18" ht="24.95" customHeight="1">
      <c r="A70" s="89"/>
      <c r="B70" s="90"/>
      <c r="C70" s="91"/>
      <c r="D70" s="92"/>
      <c r="E70" s="92"/>
      <c r="F70" s="92"/>
      <c r="G70" s="93"/>
      <c r="H70" s="92"/>
      <c r="I70" s="94"/>
      <c r="J70" s="95"/>
      <c r="K70" s="96"/>
      <c r="L70" s="97"/>
      <c r="M70" s="98"/>
      <c r="N70" s="97"/>
      <c r="O70" s="98"/>
      <c r="P70" s="98"/>
      <c r="Q70" s="99"/>
      <c r="R70" s="50"/>
    </row>
    <row r="71" spans="1:18" ht="24.95" customHeight="1">
      <c r="A71" s="100"/>
      <c r="B71" s="101"/>
      <c r="C71" s="102" t="str">
        <f>"รวมราคา" &amp;TEXT(C59,0)</f>
        <v>รวมราคาปรับปรุงห้อง 27113</v>
      </c>
      <c r="D71" s="103"/>
      <c r="E71" s="103"/>
      <c r="F71" s="103"/>
      <c r="G71" s="104"/>
      <c r="H71" s="103"/>
      <c r="I71" s="105"/>
      <c r="J71" s="106"/>
      <c r="K71" s="107"/>
      <c r="L71" s="108"/>
      <c r="M71" s="110"/>
      <c r="N71" s="108"/>
      <c r="O71" s="110"/>
      <c r="P71" s="110"/>
      <c r="Q71" s="109"/>
      <c r="R71" s="50"/>
    </row>
    <row r="72" spans="1:18" ht="24.95" customHeight="1">
      <c r="A72" s="52"/>
      <c r="B72" s="41">
        <v>4</v>
      </c>
      <c r="C72" s="42" t="s">
        <v>66</v>
      </c>
      <c r="D72" s="43"/>
      <c r="E72" s="43"/>
      <c r="F72" s="43"/>
      <c r="G72" s="44"/>
      <c r="H72" s="43"/>
      <c r="I72" s="45"/>
      <c r="J72" s="46"/>
      <c r="K72" s="46"/>
      <c r="L72" s="47"/>
      <c r="M72" s="48"/>
      <c r="N72" s="47"/>
      <c r="O72" s="48"/>
      <c r="P72" s="48"/>
      <c r="Q72" s="56"/>
      <c r="R72" s="50"/>
    </row>
    <row r="73" spans="1:18" ht="24.95" customHeight="1">
      <c r="A73" s="52"/>
      <c r="B73" s="41">
        <v>4.0999999999999996</v>
      </c>
      <c r="C73" s="53" t="s">
        <v>110</v>
      </c>
      <c r="D73" s="43">
        <v>1.9</v>
      </c>
      <c r="E73" s="43">
        <v>1</v>
      </c>
      <c r="F73" s="43">
        <v>2.0499999999999998</v>
      </c>
      <c r="G73" s="44">
        <v>1</v>
      </c>
      <c r="H73" s="43">
        <f>D73*E73*F73</f>
        <v>3.8949999999999996</v>
      </c>
      <c r="I73" s="45">
        <f>G73*H73</f>
        <v>3.8949999999999996</v>
      </c>
      <c r="J73" s="77"/>
      <c r="K73" s="46" t="s">
        <v>25</v>
      </c>
      <c r="L73" s="47"/>
      <c r="M73" s="48"/>
      <c r="N73" s="47"/>
      <c r="O73" s="48"/>
      <c r="P73" s="48"/>
      <c r="Q73" s="56"/>
      <c r="R73" s="50"/>
    </row>
    <row r="74" spans="1:18" ht="24.95" customHeight="1">
      <c r="A74" s="52"/>
      <c r="B74" s="41">
        <v>4.2</v>
      </c>
      <c r="C74" s="53" t="s">
        <v>62</v>
      </c>
      <c r="D74" s="43"/>
      <c r="E74" s="43"/>
      <c r="F74" s="43"/>
      <c r="G74" s="44"/>
      <c r="H74" s="43"/>
      <c r="I74" s="45"/>
      <c r="J74" s="77"/>
      <c r="K74" s="46" t="s">
        <v>25</v>
      </c>
      <c r="L74" s="47"/>
      <c r="M74" s="48"/>
      <c r="N74" s="47"/>
      <c r="O74" s="48"/>
      <c r="P74" s="48"/>
      <c r="Q74" s="56"/>
      <c r="R74" s="50"/>
    </row>
    <row r="75" spans="1:18" ht="24.95" customHeight="1">
      <c r="A75" s="78"/>
      <c r="B75" s="79">
        <v>4.3</v>
      </c>
      <c r="C75" s="80" t="s">
        <v>114</v>
      </c>
      <c r="D75" s="81"/>
      <c r="E75" s="81"/>
      <c r="F75" s="81"/>
      <c r="G75" s="82"/>
      <c r="H75" s="81"/>
      <c r="I75" s="83"/>
      <c r="J75" s="84"/>
      <c r="K75" s="85" t="s">
        <v>22</v>
      </c>
      <c r="L75" s="86"/>
      <c r="M75" s="48"/>
      <c r="N75" s="86"/>
      <c r="O75" s="48"/>
      <c r="P75" s="48"/>
      <c r="Q75" s="88"/>
      <c r="R75" s="50"/>
    </row>
    <row r="76" spans="1:18" ht="24.95" customHeight="1">
      <c r="A76" s="78"/>
      <c r="B76" s="79">
        <v>4.4000000000000004</v>
      </c>
      <c r="C76" s="80" t="s">
        <v>115</v>
      </c>
      <c r="D76" s="81"/>
      <c r="E76" s="81"/>
      <c r="F76" s="81"/>
      <c r="G76" s="82"/>
      <c r="H76" s="81"/>
      <c r="I76" s="83"/>
      <c r="J76" s="84"/>
      <c r="K76" s="85" t="s">
        <v>22</v>
      </c>
      <c r="L76" s="86"/>
      <c r="M76" s="48"/>
      <c r="N76" s="86"/>
      <c r="O76" s="48"/>
      <c r="P76" s="48"/>
      <c r="Q76" s="88"/>
      <c r="R76" s="50"/>
    </row>
    <row r="77" spans="1:18" ht="24.95" customHeight="1">
      <c r="A77" s="78"/>
      <c r="B77" s="79"/>
      <c r="C77" s="80"/>
      <c r="D77" s="81"/>
      <c r="E77" s="81"/>
      <c r="F77" s="81"/>
      <c r="G77" s="82"/>
      <c r="H77" s="81"/>
      <c r="I77" s="83"/>
      <c r="J77" s="84"/>
      <c r="K77" s="85"/>
      <c r="L77" s="86"/>
      <c r="M77" s="87"/>
      <c r="N77" s="86"/>
      <c r="O77" s="87"/>
      <c r="P77" s="87"/>
      <c r="Q77" s="88"/>
      <c r="R77" s="50"/>
    </row>
    <row r="78" spans="1:18" ht="24.95" customHeight="1">
      <c r="A78" s="78"/>
      <c r="B78" s="79"/>
      <c r="C78" s="80"/>
      <c r="D78" s="81"/>
      <c r="E78" s="81"/>
      <c r="F78" s="81"/>
      <c r="G78" s="82"/>
      <c r="H78" s="81"/>
      <c r="I78" s="83"/>
      <c r="J78" s="84"/>
      <c r="K78" s="85"/>
      <c r="L78" s="86"/>
      <c r="M78" s="87"/>
      <c r="N78" s="86"/>
      <c r="O78" s="87"/>
      <c r="P78" s="87"/>
      <c r="Q78" s="88"/>
      <c r="R78" s="50"/>
    </row>
    <row r="79" spans="1:18" ht="24.95" customHeight="1">
      <c r="A79" s="78"/>
      <c r="B79" s="79"/>
      <c r="C79" s="80"/>
      <c r="D79" s="81"/>
      <c r="E79" s="81"/>
      <c r="F79" s="81"/>
      <c r="G79" s="82"/>
      <c r="H79" s="81"/>
      <c r="I79" s="83"/>
      <c r="J79" s="84"/>
      <c r="K79" s="85"/>
      <c r="L79" s="86"/>
      <c r="M79" s="87"/>
      <c r="N79" s="86"/>
      <c r="O79" s="87"/>
      <c r="P79" s="87"/>
      <c r="Q79" s="88"/>
      <c r="R79" s="50"/>
    </row>
    <row r="80" spans="1:18" ht="24.95" customHeight="1">
      <c r="A80" s="78"/>
      <c r="B80" s="79"/>
      <c r="C80" s="80"/>
      <c r="D80" s="81"/>
      <c r="E80" s="81"/>
      <c r="F80" s="81"/>
      <c r="G80" s="82"/>
      <c r="H80" s="81"/>
      <c r="I80" s="83"/>
      <c r="J80" s="84"/>
      <c r="K80" s="85"/>
      <c r="L80" s="86"/>
      <c r="M80" s="87"/>
      <c r="N80" s="86"/>
      <c r="O80" s="87"/>
      <c r="P80" s="87"/>
      <c r="Q80" s="88"/>
      <c r="R80" s="50"/>
    </row>
    <row r="81" spans="1:18" ht="24.95" customHeight="1">
      <c r="A81" s="78"/>
      <c r="B81" s="79"/>
      <c r="C81" s="80"/>
      <c r="D81" s="81"/>
      <c r="E81" s="81"/>
      <c r="F81" s="81"/>
      <c r="G81" s="82"/>
      <c r="H81" s="81"/>
      <c r="I81" s="83"/>
      <c r="J81" s="84"/>
      <c r="K81" s="85"/>
      <c r="L81" s="86"/>
      <c r="M81" s="87"/>
      <c r="N81" s="86"/>
      <c r="O81" s="87"/>
      <c r="P81" s="87"/>
      <c r="Q81" s="88"/>
      <c r="R81" s="50"/>
    </row>
    <row r="82" spans="1:18" ht="24.95" customHeight="1">
      <c r="A82" s="78"/>
      <c r="B82" s="79"/>
      <c r="C82" s="80"/>
      <c r="D82" s="81"/>
      <c r="E82" s="81"/>
      <c r="F82" s="81"/>
      <c r="G82" s="82"/>
      <c r="H82" s="81"/>
      <c r="I82" s="83"/>
      <c r="J82" s="84"/>
      <c r="K82" s="85"/>
      <c r="L82" s="86"/>
      <c r="M82" s="87"/>
      <c r="N82" s="86"/>
      <c r="O82" s="87"/>
      <c r="P82" s="87"/>
      <c r="Q82" s="88"/>
      <c r="R82" s="50"/>
    </row>
    <row r="83" spans="1:18" ht="24.95" customHeight="1">
      <c r="A83" s="89"/>
      <c r="B83" s="90"/>
      <c r="C83" s="91"/>
      <c r="D83" s="92"/>
      <c r="E83" s="92"/>
      <c r="F83" s="92"/>
      <c r="G83" s="93"/>
      <c r="H83" s="92"/>
      <c r="I83" s="94"/>
      <c r="J83" s="95"/>
      <c r="K83" s="96"/>
      <c r="L83" s="97"/>
      <c r="M83" s="98"/>
      <c r="N83" s="97"/>
      <c r="O83" s="98"/>
      <c r="P83" s="98"/>
      <c r="Q83" s="99"/>
      <c r="R83" s="50"/>
    </row>
    <row r="84" spans="1:18" ht="24.95" customHeight="1">
      <c r="A84" s="100"/>
      <c r="B84" s="101"/>
      <c r="C84" s="102" t="str">
        <f>"รวมราคา" &amp;TEXT(C72,0)</f>
        <v>รวมราคาปรับปรุงห้อง 27114</v>
      </c>
      <c r="D84" s="103"/>
      <c r="E84" s="103"/>
      <c r="F84" s="103"/>
      <c r="G84" s="104"/>
      <c r="H84" s="103"/>
      <c r="I84" s="105"/>
      <c r="J84" s="106"/>
      <c r="K84" s="107"/>
      <c r="L84" s="108"/>
      <c r="M84" s="110"/>
      <c r="N84" s="108"/>
      <c r="O84" s="110"/>
      <c r="P84" s="110"/>
      <c r="Q84" s="109"/>
      <c r="R84" s="50"/>
    </row>
    <row r="85" spans="1:18" ht="24.95" customHeight="1">
      <c r="A85" s="52"/>
      <c r="B85" s="41">
        <v>5</v>
      </c>
      <c r="C85" s="42" t="s">
        <v>67</v>
      </c>
      <c r="D85" s="43"/>
      <c r="E85" s="43"/>
      <c r="F85" s="43"/>
      <c r="G85" s="44"/>
      <c r="H85" s="43"/>
      <c r="I85" s="45"/>
      <c r="J85" s="46"/>
      <c r="K85" s="46"/>
      <c r="L85" s="47"/>
      <c r="M85" s="48"/>
      <c r="N85" s="47"/>
      <c r="O85" s="48"/>
      <c r="P85" s="48"/>
      <c r="Q85" s="56"/>
      <c r="R85" s="50"/>
    </row>
    <row r="86" spans="1:18" ht="24.95" customHeight="1">
      <c r="A86" s="52"/>
      <c r="B86" s="41">
        <v>5.0999999999999996</v>
      </c>
      <c r="C86" s="53" t="s">
        <v>110</v>
      </c>
      <c r="D86" s="43">
        <v>1.9</v>
      </c>
      <c r="E86" s="43">
        <v>1</v>
      </c>
      <c r="F86" s="43">
        <v>2.0499999999999998</v>
      </c>
      <c r="G86" s="44">
        <v>1</v>
      </c>
      <c r="H86" s="43">
        <f>D86*E86*F86</f>
        <v>3.8949999999999996</v>
      </c>
      <c r="I86" s="45">
        <f>G86*H86</f>
        <v>3.8949999999999996</v>
      </c>
      <c r="J86" s="77"/>
      <c r="K86" s="46" t="s">
        <v>25</v>
      </c>
      <c r="L86" s="47"/>
      <c r="M86" s="48"/>
      <c r="N86" s="47"/>
      <c r="O86" s="48"/>
      <c r="P86" s="48"/>
      <c r="Q86" s="56"/>
      <c r="R86" s="50"/>
    </row>
    <row r="87" spans="1:18" ht="24.95" customHeight="1">
      <c r="A87" s="52"/>
      <c r="B87" s="41">
        <v>5.2</v>
      </c>
      <c r="C87" s="53" t="s">
        <v>62</v>
      </c>
      <c r="D87" s="43"/>
      <c r="E87" s="43"/>
      <c r="F87" s="43"/>
      <c r="G87" s="44"/>
      <c r="H87" s="43"/>
      <c r="I87" s="45"/>
      <c r="J87" s="77"/>
      <c r="K87" s="46" t="s">
        <v>25</v>
      </c>
      <c r="L87" s="47"/>
      <c r="M87" s="48"/>
      <c r="N87" s="47"/>
      <c r="O87" s="48"/>
      <c r="P87" s="48"/>
      <c r="Q87" s="56"/>
      <c r="R87" s="50"/>
    </row>
    <row r="88" spans="1:18" ht="24.95" customHeight="1">
      <c r="A88" s="78"/>
      <c r="B88" s="79">
        <v>5.3</v>
      </c>
      <c r="C88" s="80" t="s">
        <v>114</v>
      </c>
      <c r="D88" s="81"/>
      <c r="E88" s="81"/>
      <c r="F88" s="81"/>
      <c r="G88" s="82"/>
      <c r="H88" s="81"/>
      <c r="I88" s="83"/>
      <c r="J88" s="84"/>
      <c r="K88" s="85" t="s">
        <v>22</v>
      </c>
      <c r="L88" s="86"/>
      <c r="M88" s="48"/>
      <c r="N88" s="86"/>
      <c r="O88" s="48"/>
      <c r="P88" s="48"/>
      <c r="Q88" s="88"/>
      <c r="R88" s="50"/>
    </row>
    <row r="89" spans="1:18" ht="24.95" customHeight="1">
      <c r="A89" s="78"/>
      <c r="B89" s="79">
        <v>5.4</v>
      </c>
      <c r="C89" s="80" t="s">
        <v>115</v>
      </c>
      <c r="D89" s="81"/>
      <c r="E89" s="81"/>
      <c r="F89" s="81"/>
      <c r="G89" s="82"/>
      <c r="H89" s="81"/>
      <c r="I89" s="83"/>
      <c r="J89" s="84"/>
      <c r="K89" s="85" t="s">
        <v>22</v>
      </c>
      <c r="L89" s="86"/>
      <c r="M89" s="48"/>
      <c r="N89" s="86"/>
      <c r="O89" s="48"/>
      <c r="P89" s="48"/>
      <c r="Q89" s="88"/>
      <c r="R89" s="50"/>
    </row>
    <row r="90" spans="1:18" ht="24.95" customHeight="1">
      <c r="A90" s="89"/>
      <c r="B90" s="90"/>
      <c r="C90" s="91"/>
      <c r="D90" s="92"/>
      <c r="E90" s="92"/>
      <c r="F90" s="92"/>
      <c r="G90" s="93"/>
      <c r="H90" s="92"/>
      <c r="I90" s="94"/>
      <c r="J90" s="95"/>
      <c r="K90" s="96"/>
      <c r="L90" s="97"/>
      <c r="M90" s="98"/>
      <c r="N90" s="97"/>
      <c r="O90" s="98"/>
      <c r="P90" s="98"/>
      <c r="Q90" s="99"/>
      <c r="R90" s="50"/>
    </row>
    <row r="91" spans="1:18" ht="24.95" customHeight="1">
      <c r="A91" s="100"/>
      <c r="B91" s="101"/>
      <c r="C91" s="102" t="str">
        <f>"รวมราคา" &amp;TEXT(C85,0)</f>
        <v>รวมราคาปรับปรุงห้อง 27115</v>
      </c>
      <c r="D91" s="103"/>
      <c r="E91" s="103"/>
      <c r="F91" s="103"/>
      <c r="G91" s="104"/>
      <c r="H91" s="103"/>
      <c r="I91" s="105"/>
      <c r="J91" s="106"/>
      <c r="K91" s="107"/>
      <c r="L91" s="108"/>
      <c r="M91" s="110"/>
      <c r="N91" s="108"/>
      <c r="O91" s="110"/>
      <c r="P91" s="110"/>
      <c r="Q91" s="109"/>
      <c r="R91" s="50"/>
    </row>
    <row r="92" spans="1:18" ht="24.95" customHeight="1">
      <c r="A92" s="52"/>
      <c r="B92" s="41">
        <v>6</v>
      </c>
      <c r="C92" s="42" t="s">
        <v>68</v>
      </c>
      <c r="D92" s="43"/>
      <c r="E92" s="43"/>
      <c r="F92" s="43"/>
      <c r="G92" s="44"/>
      <c r="H92" s="43"/>
      <c r="I92" s="45"/>
      <c r="J92" s="46"/>
      <c r="K92" s="46"/>
      <c r="L92" s="47"/>
      <c r="M92" s="48"/>
      <c r="N92" s="47"/>
      <c r="O92" s="48"/>
      <c r="P92" s="48"/>
      <c r="Q92" s="56"/>
      <c r="R92" s="50"/>
    </row>
    <row r="93" spans="1:18" ht="24.95" customHeight="1">
      <c r="A93" s="52"/>
      <c r="B93" s="41">
        <v>6.1</v>
      </c>
      <c r="C93" s="53" t="s">
        <v>110</v>
      </c>
      <c r="D93" s="43">
        <v>1.9</v>
      </c>
      <c r="E93" s="43">
        <v>1</v>
      </c>
      <c r="F93" s="43">
        <v>2.0499999999999998</v>
      </c>
      <c r="G93" s="44">
        <v>1</v>
      </c>
      <c r="H93" s="43">
        <f>D93*E93*F93</f>
        <v>3.8949999999999996</v>
      </c>
      <c r="I93" s="45">
        <f>G93*H93</f>
        <v>3.8949999999999996</v>
      </c>
      <c r="J93" s="77"/>
      <c r="K93" s="46" t="s">
        <v>25</v>
      </c>
      <c r="L93" s="47"/>
      <c r="M93" s="48"/>
      <c r="N93" s="47"/>
      <c r="O93" s="48"/>
      <c r="P93" s="48"/>
      <c r="Q93" s="56"/>
      <c r="R93" s="50"/>
    </row>
    <row r="94" spans="1:18" ht="24.95" customHeight="1">
      <c r="A94" s="52"/>
      <c r="B94" s="41">
        <v>6.2</v>
      </c>
      <c r="C94" s="53" t="s">
        <v>62</v>
      </c>
      <c r="D94" s="43"/>
      <c r="E94" s="43"/>
      <c r="F94" s="43"/>
      <c r="G94" s="44"/>
      <c r="H94" s="43"/>
      <c r="I94" s="45"/>
      <c r="J94" s="77"/>
      <c r="K94" s="46" t="s">
        <v>25</v>
      </c>
      <c r="L94" s="47"/>
      <c r="M94" s="48"/>
      <c r="N94" s="47"/>
      <c r="O94" s="48"/>
      <c r="P94" s="48"/>
      <c r="Q94" s="56"/>
      <c r="R94" s="50"/>
    </row>
    <row r="95" spans="1:18" ht="24.95" customHeight="1">
      <c r="A95" s="78"/>
      <c r="B95" s="79">
        <v>6.3</v>
      </c>
      <c r="C95" s="80" t="s">
        <v>114</v>
      </c>
      <c r="D95" s="81"/>
      <c r="E95" s="81"/>
      <c r="F95" s="81"/>
      <c r="G95" s="82"/>
      <c r="H95" s="81"/>
      <c r="I95" s="83"/>
      <c r="J95" s="84"/>
      <c r="K95" s="85" t="s">
        <v>22</v>
      </c>
      <c r="L95" s="86"/>
      <c r="M95" s="48"/>
      <c r="N95" s="86"/>
      <c r="O95" s="48"/>
      <c r="P95" s="48"/>
      <c r="Q95" s="88"/>
      <c r="R95" s="50"/>
    </row>
    <row r="96" spans="1:18" ht="24.95" customHeight="1">
      <c r="A96" s="78"/>
      <c r="B96" s="79">
        <v>6.4</v>
      </c>
      <c r="C96" s="80" t="s">
        <v>115</v>
      </c>
      <c r="D96" s="81"/>
      <c r="E96" s="81"/>
      <c r="F96" s="81"/>
      <c r="G96" s="82"/>
      <c r="H96" s="81"/>
      <c r="I96" s="83"/>
      <c r="J96" s="84"/>
      <c r="K96" s="85" t="s">
        <v>22</v>
      </c>
      <c r="L96" s="86"/>
      <c r="M96" s="48"/>
      <c r="N96" s="86"/>
      <c r="O96" s="48"/>
      <c r="P96" s="48"/>
      <c r="Q96" s="88"/>
      <c r="R96" s="50"/>
    </row>
    <row r="97" spans="1:18" ht="24.95" customHeight="1">
      <c r="A97" s="89"/>
      <c r="B97" s="90"/>
      <c r="C97" s="91"/>
      <c r="D97" s="92"/>
      <c r="E97" s="92"/>
      <c r="F97" s="92"/>
      <c r="G97" s="93"/>
      <c r="H97" s="92"/>
      <c r="I97" s="94"/>
      <c r="J97" s="95"/>
      <c r="K97" s="96"/>
      <c r="L97" s="97"/>
      <c r="M97" s="98"/>
      <c r="N97" s="97"/>
      <c r="O97" s="98"/>
      <c r="P97" s="98"/>
      <c r="Q97" s="99"/>
      <c r="R97" s="50"/>
    </row>
    <row r="98" spans="1:18" ht="24.95" customHeight="1">
      <c r="A98" s="100"/>
      <c r="B98" s="101"/>
      <c r="C98" s="102" t="str">
        <f>"รวมราคา" &amp;TEXT(C92,0)</f>
        <v>รวมราคาปรับปรุงห้อง 27116</v>
      </c>
      <c r="D98" s="103"/>
      <c r="E98" s="103"/>
      <c r="F98" s="103"/>
      <c r="G98" s="104"/>
      <c r="H98" s="103"/>
      <c r="I98" s="105"/>
      <c r="J98" s="106"/>
      <c r="K98" s="107"/>
      <c r="L98" s="108"/>
      <c r="M98" s="110"/>
      <c r="N98" s="108"/>
      <c r="O98" s="110"/>
      <c r="P98" s="110"/>
      <c r="Q98" s="109"/>
      <c r="R98" s="50"/>
    </row>
    <row r="99" spans="1:18" ht="24.95" customHeight="1">
      <c r="A99" s="52"/>
      <c r="B99" s="41">
        <v>7</v>
      </c>
      <c r="C99" s="42" t="s">
        <v>69</v>
      </c>
      <c r="D99" s="43"/>
      <c r="E99" s="43"/>
      <c r="F99" s="43"/>
      <c r="G99" s="44"/>
      <c r="H99" s="43"/>
      <c r="I99" s="45"/>
      <c r="J99" s="46"/>
      <c r="K99" s="46"/>
      <c r="L99" s="47"/>
      <c r="M99" s="48"/>
      <c r="N99" s="47"/>
      <c r="O99" s="48"/>
      <c r="P99" s="48"/>
      <c r="Q99" s="56"/>
      <c r="R99" s="50"/>
    </row>
    <row r="100" spans="1:18" ht="24.95" customHeight="1">
      <c r="A100" s="52"/>
      <c r="B100" s="41">
        <v>7.1</v>
      </c>
      <c r="C100" s="53" t="s">
        <v>110</v>
      </c>
      <c r="D100" s="43">
        <v>1.9</v>
      </c>
      <c r="E100" s="43">
        <v>1</v>
      </c>
      <c r="F100" s="43">
        <v>2.0499999999999998</v>
      </c>
      <c r="G100" s="44">
        <v>1</v>
      </c>
      <c r="H100" s="43">
        <f>D100*E100*F100</f>
        <v>3.8949999999999996</v>
      </c>
      <c r="I100" s="45">
        <f>G100*H100</f>
        <v>3.8949999999999996</v>
      </c>
      <c r="J100" s="77"/>
      <c r="K100" s="46" t="s">
        <v>25</v>
      </c>
      <c r="L100" s="47"/>
      <c r="M100" s="48"/>
      <c r="N100" s="47"/>
      <c r="O100" s="48"/>
      <c r="P100" s="48"/>
      <c r="Q100" s="56"/>
      <c r="R100" s="50"/>
    </row>
    <row r="101" spans="1:18" ht="24.95" customHeight="1">
      <c r="A101" s="52"/>
      <c r="B101" s="41">
        <v>7.2</v>
      </c>
      <c r="C101" s="53" t="s">
        <v>62</v>
      </c>
      <c r="D101" s="43"/>
      <c r="E101" s="43"/>
      <c r="F101" s="43"/>
      <c r="G101" s="44"/>
      <c r="H101" s="43"/>
      <c r="I101" s="45"/>
      <c r="J101" s="77"/>
      <c r="K101" s="46" t="s">
        <v>25</v>
      </c>
      <c r="L101" s="47"/>
      <c r="M101" s="48"/>
      <c r="N101" s="47"/>
      <c r="O101" s="48"/>
      <c r="P101" s="48"/>
      <c r="Q101" s="56"/>
      <c r="R101" s="50"/>
    </row>
    <row r="102" spans="1:18" ht="24.95" customHeight="1">
      <c r="A102" s="78"/>
      <c r="B102" s="79">
        <v>7.3</v>
      </c>
      <c r="C102" s="80" t="s">
        <v>114</v>
      </c>
      <c r="D102" s="81"/>
      <c r="E102" s="81"/>
      <c r="F102" s="81"/>
      <c r="G102" s="82"/>
      <c r="H102" s="81"/>
      <c r="I102" s="83"/>
      <c r="J102" s="84"/>
      <c r="K102" s="85" t="s">
        <v>22</v>
      </c>
      <c r="L102" s="86"/>
      <c r="M102" s="48"/>
      <c r="N102" s="86"/>
      <c r="O102" s="48"/>
      <c r="P102" s="48"/>
      <c r="Q102" s="88"/>
      <c r="R102" s="50"/>
    </row>
    <row r="103" spans="1:18" ht="24.95" customHeight="1">
      <c r="A103" s="78"/>
      <c r="B103" s="79">
        <v>7.4</v>
      </c>
      <c r="C103" s="80" t="s">
        <v>115</v>
      </c>
      <c r="D103" s="81"/>
      <c r="E103" s="81"/>
      <c r="F103" s="81"/>
      <c r="G103" s="82"/>
      <c r="H103" s="81"/>
      <c r="I103" s="83"/>
      <c r="J103" s="84"/>
      <c r="K103" s="85" t="s">
        <v>22</v>
      </c>
      <c r="L103" s="86"/>
      <c r="M103" s="48"/>
      <c r="N103" s="86"/>
      <c r="O103" s="48"/>
      <c r="P103" s="48"/>
      <c r="Q103" s="88"/>
      <c r="R103" s="50"/>
    </row>
    <row r="104" spans="1:18" ht="24.95" customHeight="1">
      <c r="A104" s="78"/>
      <c r="B104" s="79"/>
      <c r="C104" s="80"/>
      <c r="D104" s="81"/>
      <c r="E104" s="81"/>
      <c r="F104" s="81"/>
      <c r="G104" s="82"/>
      <c r="H104" s="81"/>
      <c r="I104" s="83"/>
      <c r="J104" s="84"/>
      <c r="K104" s="85"/>
      <c r="L104" s="86"/>
      <c r="M104" s="87"/>
      <c r="N104" s="86"/>
      <c r="O104" s="87"/>
      <c r="P104" s="87"/>
      <c r="Q104" s="88"/>
      <c r="R104" s="50"/>
    </row>
    <row r="105" spans="1:18" ht="24.95" customHeight="1">
      <c r="A105" s="78"/>
      <c r="B105" s="79"/>
      <c r="C105" s="80"/>
      <c r="D105" s="81"/>
      <c r="E105" s="81"/>
      <c r="F105" s="81"/>
      <c r="G105" s="82"/>
      <c r="H105" s="81"/>
      <c r="I105" s="83"/>
      <c r="J105" s="84"/>
      <c r="K105" s="85"/>
      <c r="L105" s="86"/>
      <c r="M105" s="87"/>
      <c r="N105" s="86"/>
      <c r="O105" s="87"/>
      <c r="P105" s="87"/>
      <c r="Q105" s="88"/>
      <c r="R105" s="50"/>
    </row>
    <row r="106" spans="1:18" ht="24.95" customHeight="1">
      <c r="A106" s="78"/>
      <c r="B106" s="79"/>
      <c r="C106" s="80"/>
      <c r="D106" s="81"/>
      <c r="E106" s="81"/>
      <c r="F106" s="81"/>
      <c r="G106" s="82"/>
      <c r="H106" s="81"/>
      <c r="I106" s="83"/>
      <c r="J106" s="84"/>
      <c r="K106" s="85"/>
      <c r="L106" s="86"/>
      <c r="M106" s="87"/>
      <c r="N106" s="86"/>
      <c r="O106" s="87"/>
      <c r="P106" s="87"/>
      <c r="Q106" s="88"/>
      <c r="R106" s="50"/>
    </row>
    <row r="107" spans="1:18" ht="24.95" customHeight="1">
      <c r="A107" s="78"/>
      <c r="B107" s="79"/>
      <c r="C107" s="80"/>
      <c r="D107" s="81"/>
      <c r="E107" s="81"/>
      <c r="F107" s="81"/>
      <c r="G107" s="82"/>
      <c r="H107" s="81"/>
      <c r="I107" s="83"/>
      <c r="J107" s="84"/>
      <c r="K107" s="85"/>
      <c r="L107" s="86"/>
      <c r="M107" s="87"/>
      <c r="N107" s="86"/>
      <c r="O107" s="87"/>
      <c r="P107" s="87"/>
      <c r="Q107" s="88"/>
      <c r="R107" s="50"/>
    </row>
    <row r="108" spans="1:18" ht="24.95" customHeight="1">
      <c r="A108" s="78"/>
      <c r="B108" s="79"/>
      <c r="C108" s="80"/>
      <c r="D108" s="81"/>
      <c r="E108" s="81"/>
      <c r="F108" s="81"/>
      <c r="G108" s="82"/>
      <c r="H108" s="81"/>
      <c r="I108" s="83"/>
      <c r="J108" s="84"/>
      <c r="K108" s="85"/>
      <c r="L108" s="86"/>
      <c r="M108" s="87"/>
      <c r="N108" s="86"/>
      <c r="O108" s="87"/>
      <c r="P108" s="87"/>
      <c r="Q108" s="88"/>
      <c r="R108" s="50"/>
    </row>
    <row r="109" spans="1:18" ht="24.95" customHeight="1">
      <c r="A109" s="89"/>
      <c r="B109" s="90"/>
      <c r="C109" s="91"/>
      <c r="D109" s="92"/>
      <c r="E109" s="92"/>
      <c r="F109" s="92"/>
      <c r="G109" s="93"/>
      <c r="H109" s="92"/>
      <c r="I109" s="94"/>
      <c r="J109" s="95"/>
      <c r="K109" s="96"/>
      <c r="L109" s="97"/>
      <c r="M109" s="98"/>
      <c r="N109" s="97"/>
      <c r="O109" s="98"/>
      <c r="P109" s="98"/>
      <c r="Q109" s="99"/>
      <c r="R109" s="50"/>
    </row>
    <row r="110" spans="1:18" ht="24.95" customHeight="1">
      <c r="A110" s="100"/>
      <c r="B110" s="101"/>
      <c r="C110" s="102" t="str">
        <f>"รวมราคา" &amp;TEXT(C99,0)</f>
        <v>รวมราคาปรับปรุงห้อง 27117</v>
      </c>
      <c r="D110" s="103"/>
      <c r="E110" s="103"/>
      <c r="F110" s="103"/>
      <c r="G110" s="104"/>
      <c r="H110" s="103"/>
      <c r="I110" s="105"/>
      <c r="J110" s="106"/>
      <c r="K110" s="107"/>
      <c r="L110" s="108"/>
      <c r="M110" s="110"/>
      <c r="N110" s="108"/>
      <c r="O110" s="110"/>
      <c r="P110" s="110"/>
      <c r="Q110" s="109"/>
      <c r="R110" s="50"/>
    </row>
    <row r="111" spans="1:18" ht="24.95" customHeight="1">
      <c r="A111" s="52"/>
      <c r="B111" s="41">
        <v>8</v>
      </c>
      <c r="C111" s="42" t="s">
        <v>70</v>
      </c>
      <c r="D111" s="43"/>
      <c r="E111" s="43"/>
      <c r="F111" s="43"/>
      <c r="G111" s="44"/>
      <c r="H111" s="43"/>
      <c r="I111" s="45"/>
      <c r="J111" s="46"/>
      <c r="K111" s="46"/>
      <c r="L111" s="47"/>
      <c r="M111" s="48"/>
      <c r="N111" s="47"/>
      <c r="O111" s="48"/>
      <c r="P111" s="48"/>
      <c r="Q111" s="56"/>
      <c r="R111" s="50"/>
    </row>
    <row r="112" spans="1:18" ht="24.95" customHeight="1">
      <c r="A112" s="52"/>
      <c r="B112" s="41">
        <v>8.1</v>
      </c>
      <c r="C112" s="53" t="s">
        <v>110</v>
      </c>
      <c r="D112" s="43">
        <v>1.9</v>
      </c>
      <c r="E112" s="43">
        <v>1</v>
      </c>
      <c r="F112" s="43">
        <v>2.0499999999999998</v>
      </c>
      <c r="G112" s="44">
        <v>1</v>
      </c>
      <c r="H112" s="43">
        <f>D112*E112*F112</f>
        <v>3.8949999999999996</v>
      </c>
      <c r="I112" s="45">
        <f>G112*H112</f>
        <v>3.8949999999999996</v>
      </c>
      <c r="J112" s="77"/>
      <c r="K112" s="46" t="s">
        <v>25</v>
      </c>
      <c r="L112" s="47"/>
      <c r="M112" s="48"/>
      <c r="N112" s="47"/>
      <c r="O112" s="48"/>
      <c r="P112" s="48"/>
      <c r="Q112" s="56"/>
      <c r="R112" s="50"/>
    </row>
    <row r="113" spans="1:18" ht="24.95" customHeight="1">
      <c r="A113" s="52"/>
      <c r="B113" s="41">
        <v>8.1999999999999993</v>
      </c>
      <c r="C113" s="53" t="s">
        <v>62</v>
      </c>
      <c r="D113" s="43"/>
      <c r="E113" s="43"/>
      <c r="F113" s="43"/>
      <c r="G113" s="44"/>
      <c r="H113" s="43"/>
      <c r="I113" s="45"/>
      <c r="J113" s="77"/>
      <c r="K113" s="46" t="s">
        <v>25</v>
      </c>
      <c r="L113" s="47"/>
      <c r="M113" s="48"/>
      <c r="N113" s="47"/>
      <c r="O113" s="48"/>
      <c r="P113" s="48"/>
      <c r="Q113" s="56"/>
      <c r="R113" s="50"/>
    </row>
    <row r="114" spans="1:18" ht="24.95" customHeight="1">
      <c r="A114" s="78"/>
      <c r="B114" s="79">
        <v>8.3000000000000007</v>
      </c>
      <c r="C114" s="80" t="s">
        <v>114</v>
      </c>
      <c r="D114" s="81"/>
      <c r="E114" s="81"/>
      <c r="F114" s="81"/>
      <c r="G114" s="82"/>
      <c r="H114" s="81"/>
      <c r="I114" s="83"/>
      <c r="J114" s="84"/>
      <c r="K114" s="85" t="s">
        <v>22</v>
      </c>
      <c r="L114" s="86"/>
      <c r="M114" s="48"/>
      <c r="N114" s="86"/>
      <c r="O114" s="48"/>
      <c r="P114" s="48"/>
      <c r="Q114" s="88"/>
      <c r="R114" s="50"/>
    </row>
    <row r="115" spans="1:18" ht="24.95" customHeight="1">
      <c r="A115" s="78"/>
      <c r="B115" s="79">
        <v>8.4</v>
      </c>
      <c r="C115" s="80" t="s">
        <v>115</v>
      </c>
      <c r="D115" s="81"/>
      <c r="E115" s="81"/>
      <c r="F115" s="81"/>
      <c r="G115" s="82"/>
      <c r="H115" s="81"/>
      <c r="I115" s="83"/>
      <c r="J115" s="84"/>
      <c r="K115" s="85" t="s">
        <v>22</v>
      </c>
      <c r="L115" s="86"/>
      <c r="M115" s="48"/>
      <c r="N115" s="86"/>
      <c r="O115" s="48"/>
      <c r="P115" s="48"/>
      <c r="Q115" s="88"/>
      <c r="R115" s="50"/>
    </row>
    <row r="116" spans="1:18" ht="24.95" customHeight="1">
      <c r="A116" s="89"/>
      <c r="B116" s="90"/>
      <c r="C116" s="91"/>
      <c r="D116" s="92"/>
      <c r="E116" s="92"/>
      <c r="F116" s="92"/>
      <c r="G116" s="93"/>
      <c r="H116" s="92"/>
      <c r="I116" s="94"/>
      <c r="J116" s="95"/>
      <c r="K116" s="96"/>
      <c r="L116" s="97"/>
      <c r="M116" s="98"/>
      <c r="N116" s="97"/>
      <c r="O116" s="98"/>
      <c r="P116" s="98"/>
      <c r="Q116" s="99"/>
      <c r="R116" s="50"/>
    </row>
    <row r="117" spans="1:18" ht="24.95" customHeight="1">
      <c r="A117" s="100"/>
      <c r="B117" s="101"/>
      <c r="C117" s="102" t="str">
        <f>"รวมราคา" &amp;TEXT(C111,0)</f>
        <v>รวมราคาปรับปรุงห้อง 27118</v>
      </c>
      <c r="D117" s="103"/>
      <c r="E117" s="103"/>
      <c r="F117" s="103"/>
      <c r="G117" s="104"/>
      <c r="H117" s="103"/>
      <c r="I117" s="105"/>
      <c r="J117" s="106"/>
      <c r="K117" s="107"/>
      <c r="L117" s="108"/>
      <c r="M117" s="110"/>
      <c r="N117" s="108"/>
      <c r="O117" s="110"/>
      <c r="P117" s="110"/>
      <c r="Q117" s="109"/>
      <c r="R117" s="50"/>
    </row>
    <row r="118" spans="1:18" ht="24.95" customHeight="1">
      <c r="A118" s="52"/>
      <c r="B118" s="41">
        <v>9</v>
      </c>
      <c r="C118" s="42" t="s">
        <v>104</v>
      </c>
      <c r="D118" s="43"/>
      <c r="E118" s="43"/>
      <c r="F118" s="43"/>
      <c r="G118" s="44"/>
      <c r="H118" s="43"/>
      <c r="I118" s="45"/>
      <c r="J118" s="77"/>
      <c r="K118" s="46"/>
      <c r="L118" s="47"/>
      <c r="M118" s="48"/>
      <c r="N118" s="47"/>
      <c r="O118" s="48"/>
      <c r="P118" s="48"/>
      <c r="Q118" s="56"/>
      <c r="R118" s="50"/>
    </row>
    <row r="119" spans="1:18" ht="24.95" customHeight="1">
      <c r="A119" s="52"/>
      <c r="B119" s="41">
        <v>9.1</v>
      </c>
      <c r="C119" s="53" t="s">
        <v>110</v>
      </c>
      <c r="D119" s="43">
        <v>1.9</v>
      </c>
      <c r="E119" s="43">
        <v>1</v>
      </c>
      <c r="F119" s="43">
        <v>2.0499999999999998</v>
      </c>
      <c r="G119" s="44">
        <v>1</v>
      </c>
      <c r="H119" s="43">
        <f>D119*E119*F119</f>
        <v>3.8949999999999996</v>
      </c>
      <c r="I119" s="45">
        <f>G119*H119</f>
        <v>3.8949999999999996</v>
      </c>
      <c r="J119" s="77"/>
      <c r="K119" s="46" t="s">
        <v>25</v>
      </c>
      <c r="L119" s="47"/>
      <c r="M119" s="48"/>
      <c r="N119" s="47"/>
      <c r="O119" s="48"/>
      <c r="P119" s="48"/>
      <c r="Q119" s="48"/>
      <c r="R119" s="50"/>
    </row>
    <row r="120" spans="1:18" ht="24.95" customHeight="1">
      <c r="A120" s="52"/>
      <c r="B120" s="41">
        <v>9.1999999999999993</v>
      </c>
      <c r="C120" s="53" t="s">
        <v>62</v>
      </c>
      <c r="D120" s="43"/>
      <c r="E120" s="43"/>
      <c r="F120" s="43"/>
      <c r="G120" s="44"/>
      <c r="H120" s="43"/>
      <c r="I120" s="45"/>
      <c r="J120" s="77"/>
      <c r="K120" s="46" t="s">
        <v>25</v>
      </c>
      <c r="L120" s="47"/>
      <c r="M120" s="48"/>
      <c r="N120" s="47"/>
      <c r="O120" s="48"/>
      <c r="P120" s="48"/>
      <c r="Q120" s="56"/>
      <c r="R120" s="50"/>
    </row>
    <row r="121" spans="1:18" ht="24.95" customHeight="1">
      <c r="A121" s="52"/>
      <c r="B121" s="41"/>
      <c r="C121" s="53"/>
      <c r="D121" s="43"/>
      <c r="E121" s="43"/>
      <c r="F121" s="43"/>
      <c r="G121" s="44"/>
      <c r="H121" s="43"/>
      <c r="I121" s="45"/>
      <c r="J121" s="77"/>
      <c r="K121" s="46"/>
      <c r="L121" s="47"/>
      <c r="M121" s="48"/>
      <c r="N121" s="47"/>
      <c r="O121" s="48"/>
      <c r="P121" s="48"/>
      <c r="Q121" s="56"/>
      <c r="R121" s="50"/>
    </row>
    <row r="122" spans="1:18" ht="24.95" customHeight="1">
      <c r="A122" s="100"/>
      <c r="B122" s="101"/>
      <c r="C122" s="102" t="str">
        <f>"รวมราคา" &amp;TEXT(C118,0)</f>
        <v>รวมราคาปรับปรุงโถงทางเดินชั้น 11</v>
      </c>
      <c r="D122" s="103"/>
      <c r="E122" s="103"/>
      <c r="F122" s="103"/>
      <c r="G122" s="104"/>
      <c r="H122" s="103"/>
      <c r="I122" s="105"/>
      <c r="J122" s="106"/>
      <c r="K122" s="107"/>
      <c r="L122" s="108"/>
      <c r="M122" s="110"/>
      <c r="N122" s="110"/>
      <c r="O122" s="110"/>
      <c r="P122" s="110"/>
      <c r="Q122" s="109"/>
      <c r="R122" s="50"/>
    </row>
    <row r="123" spans="1:18" ht="24.95" customHeight="1">
      <c r="A123" s="57"/>
      <c r="B123" s="58"/>
      <c r="C123" s="59" t="str">
        <f>"รวมราคา  " &amp;   A33  &amp;  C33</f>
        <v xml:space="preserve">รวมราคา  1งานปรับปรุงห้องเรียนระดับบัณฑิตศึกษา อาคาร 27 ชั้น 11 </v>
      </c>
      <c r="D123" s="60"/>
      <c r="E123" s="60"/>
      <c r="F123" s="60"/>
      <c r="G123" s="61"/>
      <c r="H123" s="60"/>
      <c r="I123" s="60"/>
      <c r="J123" s="62"/>
      <c r="K123" s="62"/>
      <c r="L123" s="63"/>
      <c r="M123" s="64"/>
      <c r="N123" s="64"/>
      <c r="O123" s="64"/>
      <c r="P123" s="64"/>
      <c r="Q123" s="65"/>
      <c r="R123" s="50"/>
    </row>
    <row r="124" spans="1:18" ht="24.95" customHeight="1">
      <c r="A124" s="115">
        <v>2</v>
      </c>
      <c r="B124" s="68"/>
      <c r="C124" s="69" t="s">
        <v>81</v>
      </c>
      <c r="D124" s="70"/>
      <c r="E124" s="70"/>
      <c r="F124" s="70"/>
      <c r="G124" s="71"/>
      <c r="H124" s="70"/>
      <c r="I124" s="72"/>
      <c r="J124" s="73"/>
      <c r="K124" s="73"/>
      <c r="L124" s="74"/>
      <c r="M124" s="75"/>
      <c r="N124" s="74"/>
      <c r="O124" s="75"/>
      <c r="P124" s="75"/>
      <c r="Q124" s="116"/>
      <c r="R124" s="50"/>
    </row>
    <row r="125" spans="1:18" ht="24.95" customHeight="1">
      <c r="A125" s="52"/>
      <c r="B125" s="117">
        <v>1</v>
      </c>
      <c r="C125" s="42" t="s">
        <v>71</v>
      </c>
      <c r="D125" s="43"/>
      <c r="E125" s="43"/>
      <c r="F125" s="43"/>
      <c r="G125" s="44"/>
      <c r="H125" s="43"/>
      <c r="I125" s="45"/>
      <c r="J125" s="77"/>
      <c r="K125" s="46"/>
      <c r="L125" s="47"/>
      <c r="M125" s="48"/>
      <c r="N125" s="47"/>
      <c r="O125" s="48"/>
      <c r="P125" s="48"/>
      <c r="Q125" s="56"/>
      <c r="R125" s="50"/>
    </row>
    <row r="126" spans="1:18" ht="24.95" customHeight="1">
      <c r="A126" s="52"/>
      <c r="B126" s="41">
        <v>1.1000000000000001</v>
      </c>
      <c r="C126" s="53" t="s">
        <v>110</v>
      </c>
      <c r="D126" s="43"/>
      <c r="E126" s="43"/>
      <c r="F126" s="43"/>
      <c r="G126" s="44"/>
      <c r="H126" s="43"/>
      <c r="I126" s="45"/>
      <c r="J126" s="77"/>
      <c r="K126" s="46" t="s">
        <v>25</v>
      </c>
      <c r="L126" s="47"/>
      <c r="M126" s="48"/>
      <c r="N126" s="47"/>
      <c r="O126" s="48"/>
      <c r="P126" s="48"/>
      <c r="Q126" s="56"/>
      <c r="R126" s="50"/>
    </row>
    <row r="127" spans="1:18" ht="24.95" customHeight="1">
      <c r="A127" s="52"/>
      <c r="B127" s="41">
        <v>1.2</v>
      </c>
      <c r="C127" s="53" t="s">
        <v>62</v>
      </c>
      <c r="D127" s="43"/>
      <c r="E127" s="43"/>
      <c r="F127" s="43"/>
      <c r="G127" s="44"/>
      <c r="H127" s="43"/>
      <c r="I127" s="45"/>
      <c r="J127" s="77"/>
      <c r="K127" s="46" t="s">
        <v>25</v>
      </c>
      <c r="L127" s="47"/>
      <c r="M127" s="48"/>
      <c r="N127" s="47"/>
      <c r="O127" s="48"/>
      <c r="P127" s="48"/>
      <c r="Q127" s="56"/>
      <c r="R127" s="50"/>
    </row>
    <row r="128" spans="1:18" ht="24.95" customHeight="1">
      <c r="A128" s="52"/>
      <c r="B128" s="41">
        <v>1.3</v>
      </c>
      <c r="C128" s="80" t="s">
        <v>114</v>
      </c>
      <c r="D128" s="43"/>
      <c r="E128" s="43"/>
      <c r="F128" s="43"/>
      <c r="G128" s="44"/>
      <c r="H128" s="43"/>
      <c r="I128" s="45"/>
      <c r="J128" s="77"/>
      <c r="K128" s="46" t="s">
        <v>22</v>
      </c>
      <c r="L128" s="47"/>
      <c r="M128" s="48"/>
      <c r="N128" s="47"/>
      <c r="O128" s="48"/>
      <c r="P128" s="48"/>
      <c r="Q128" s="56"/>
      <c r="R128" s="50"/>
    </row>
    <row r="129" spans="1:18" ht="24.95" customHeight="1">
      <c r="A129" s="78"/>
      <c r="B129" s="79">
        <v>1.4</v>
      </c>
      <c r="C129" s="80" t="s">
        <v>91</v>
      </c>
      <c r="D129" s="81"/>
      <c r="E129" s="81"/>
      <c r="F129" s="81"/>
      <c r="G129" s="82"/>
      <c r="H129" s="81"/>
      <c r="I129" s="81"/>
      <c r="J129" s="85"/>
      <c r="K129" s="85"/>
      <c r="L129" s="86"/>
      <c r="M129" s="48"/>
      <c r="N129" s="86"/>
      <c r="O129" s="48"/>
      <c r="P129" s="48"/>
      <c r="Q129" s="88"/>
      <c r="R129" s="50"/>
    </row>
    <row r="130" spans="1:18" ht="24.95" customHeight="1">
      <c r="A130" s="78"/>
      <c r="B130" s="79" t="s">
        <v>24</v>
      </c>
      <c r="C130" s="80" t="s">
        <v>97</v>
      </c>
      <c r="D130" s="81"/>
      <c r="E130" s="81"/>
      <c r="F130" s="81"/>
      <c r="G130" s="82"/>
      <c r="H130" s="81"/>
      <c r="I130" s="83"/>
      <c r="J130" s="84"/>
      <c r="K130" s="85" t="s">
        <v>25</v>
      </c>
      <c r="L130" s="86"/>
      <c r="M130" s="48"/>
      <c r="N130" s="86"/>
      <c r="O130" s="48"/>
      <c r="P130" s="48"/>
      <c r="Q130" s="88"/>
      <c r="R130" s="50"/>
    </row>
    <row r="131" spans="1:18" ht="24.95" customHeight="1">
      <c r="A131" s="78"/>
      <c r="B131" s="79" t="s">
        <v>24</v>
      </c>
      <c r="C131" s="80" t="s">
        <v>75</v>
      </c>
      <c r="D131" s="81"/>
      <c r="E131" s="81"/>
      <c r="F131" s="81"/>
      <c r="G131" s="82"/>
      <c r="H131" s="81"/>
      <c r="I131" s="81"/>
      <c r="J131" s="84"/>
      <c r="K131" s="85" t="s">
        <v>25</v>
      </c>
      <c r="L131" s="86"/>
      <c r="M131" s="48"/>
      <c r="N131" s="86"/>
      <c r="O131" s="48"/>
      <c r="P131" s="48"/>
      <c r="Q131" s="88"/>
      <c r="R131" s="50"/>
    </row>
    <row r="132" spans="1:18" ht="24.95" customHeight="1">
      <c r="A132" s="78"/>
      <c r="B132" s="79" t="s">
        <v>24</v>
      </c>
      <c r="C132" s="80" t="s">
        <v>123</v>
      </c>
      <c r="D132" s="81"/>
      <c r="E132" s="81"/>
      <c r="F132" s="81"/>
      <c r="G132" s="82"/>
      <c r="H132" s="81"/>
      <c r="I132" s="81"/>
      <c r="J132" s="84"/>
      <c r="K132" s="85" t="s">
        <v>25</v>
      </c>
      <c r="L132" s="86"/>
      <c r="M132" s="48"/>
      <c r="N132" s="86"/>
      <c r="O132" s="48"/>
      <c r="P132" s="48"/>
      <c r="Q132" s="88"/>
      <c r="R132" s="50"/>
    </row>
    <row r="133" spans="1:18" ht="24.95" customHeight="1">
      <c r="A133" s="78"/>
      <c r="B133" s="79" t="s">
        <v>24</v>
      </c>
      <c r="C133" s="53" t="s">
        <v>110</v>
      </c>
      <c r="D133" s="81"/>
      <c r="E133" s="81"/>
      <c r="F133" s="81"/>
      <c r="G133" s="82"/>
      <c r="H133" s="81"/>
      <c r="I133" s="81"/>
      <c r="J133" s="85"/>
      <c r="K133" s="85" t="s">
        <v>25</v>
      </c>
      <c r="L133" s="86"/>
      <c r="M133" s="48"/>
      <c r="N133" s="86"/>
      <c r="O133" s="48"/>
      <c r="P133" s="48"/>
      <c r="Q133" s="88"/>
      <c r="R133" s="50"/>
    </row>
    <row r="134" spans="1:18" ht="24.95" customHeight="1">
      <c r="A134" s="52"/>
      <c r="B134" s="41" t="s">
        <v>24</v>
      </c>
      <c r="C134" s="53" t="s">
        <v>62</v>
      </c>
      <c r="D134" s="43"/>
      <c r="E134" s="43"/>
      <c r="F134" s="43"/>
      <c r="G134" s="44"/>
      <c r="H134" s="43"/>
      <c r="I134" s="43"/>
      <c r="J134" s="46"/>
      <c r="K134" s="46" t="s">
        <v>25</v>
      </c>
      <c r="L134" s="47"/>
      <c r="M134" s="48"/>
      <c r="N134" s="47"/>
      <c r="O134" s="48"/>
      <c r="P134" s="48"/>
      <c r="Q134" s="88"/>
      <c r="R134" s="50"/>
    </row>
    <row r="135" spans="1:18" ht="24.95" customHeight="1">
      <c r="A135" s="229"/>
      <c r="B135" s="230"/>
      <c r="C135" s="231"/>
      <c r="D135" s="232"/>
      <c r="E135" s="232"/>
      <c r="F135" s="232"/>
      <c r="G135" s="233"/>
      <c r="H135" s="232"/>
      <c r="I135" s="232"/>
      <c r="J135" s="234"/>
      <c r="K135" s="234"/>
      <c r="L135" s="235"/>
      <c r="M135" s="237"/>
      <c r="N135" s="235"/>
      <c r="O135" s="237"/>
      <c r="P135" s="237"/>
      <c r="Q135" s="236"/>
      <c r="R135" s="50"/>
    </row>
    <row r="136" spans="1:18" ht="24.95" customHeight="1">
      <c r="A136" s="100"/>
      <c r="B136" s="101"/>
      <c r="C136" s="102" t="str">
        <f>"รวมราคา" &amp;TEXT(C125,0)</f>
        <v>รวมราคาปรับปรุงห้อง 27121</v>
      </c>
      <c r="D136" s="103"/>
      <c r="E136" s="103"/>
      <c r="F136" s="103"/>
      <c r="G136" s="104"/>
      <c r="H136" s="103"/>
      <c r="I136" s="105"/>
      <c r="J136" s="106"/>
      <c r="K136" s="107"/>
      <c r="L136" s="108"/>
      <c r="M136" s="110"/>
      <c r="N136" s="108"/>
      <c r="O136" s="110"/>
      <c r="P136" s="110"/>
      <c r="Q136" s="109"/>
      <c r="R136" s="50"/>
    </row>
    <row r="137" spans="1:18" ht="24.95" customHeight="1">
      <c r="A137" s="52"/>
      <c r="B137" s="117">
        <v>2</v>
      </c>
      <c r="C137" s="42" t="s">
        <v>72</v>
      </c>
      <c r="D137" s="43"/>
      <c r="E137" s="43"/>
      <c r="F137" s="43"/>
      <c r="G137" s="44"/>
      <c r="H137" s="43"/>
      <c r="I137" s="45"/>
      <c r="J137" s="77"/>
      <c r="K137" s="46"/>
      <c r="L137" s="47"/>
      <c r="M137" s="48"/>
      <c r="N137" s="47"/>
      <c r="O137" s="48"/>
      <c r="P137" s="48"/>
      <c r="Q137" s="56"/>
      <c r="R137" s="50"/>
    </row>
    <row r="138" spans="1:18" ht="24.95" customHeight="1">
      <c r="A138" s="52"/>
      <c r="B138" s="41">
        <v>2.1</v>
      </c>
      <c r="C138" s="53" t="s">
        <v>110</v>
      </c>
      <c r="D138" s="43"/>
      <c r="E138" s="43"/>
      <c r="F138" s="43"/>
      <c r="G138" s="44"/>
      <c r="H138" s="43"/>
      <c r="I138" s="45"/>
      <c r="J138" s="77"/>
      <c r="K138" s="46" t="s">
        <v>25</v>
      </c>
      <c r="L138" s="47"/>
      <c r="M138" s="48"/>
      <c r="N138" s="47"/>
      <c r="O138" s="48"/>
      <c r="P138" s="48"/>
      <c r="Q138" s="56"/>
      <c r="R138" s="50"/>
    </row>
    <row r="139" spans="1:18" ht="24.95" customHeight="1">
      <c r="A139" s="52"/>
      <c r="B139" s="41">
        <v>2.2000000000000002</v>
      </c>
      <c r="C139" s="53" t="s">
        <v>62</v>
      </c>
      <c r="D139" s="43"/>
      <c r="E139" s="43"/>
      <c r="F139" s="43"/>
      <c r="G139" s="44"/>
      <c r="H139" s="43"/>
      <c r="I139" s="45"/>
      <c r="J139" s="77"/>
      <c r="K139" s="46" t="s">
        <v>25</v>
      </c>
      <c r="L139" s="47"/>
      <c r="M139" s="48"/>
      <c r="N139" s="47"/>
      <c r="O139" s="48"/>
      <c r="P139" s="48"/>
      <c r="Q139" s="56"/>
      <c r="R139" s="50"/>
    </row>
    <row r="140" spans="1:18" ht="24.95" customHeight="1">
      <c r="A140" s="52"/>
      <c r="B140" s="41">
        <v>2.2999999999999998</v>
      </c>
      <c r="C140" s="80" t="s">
        <v>114</v>
      </c>
      <c r="D140" s="43"/>
      <c r="E140" s="43"/>
      <c r="F140" s="43"/>
      <c r="G140" s="44"/>
      <c r="H140" s="43"/>
      <c r="I140" s="45"/>
      <c r="J140" s="77"/>
      <c r="K140" s="46" t="s">
        <v>22</v>
      </c>
      <c r="L140" s="47"/>
      <c r="M140" s="48"/>
      <c r="N140" s="47"/>
      <c r="O140" s="48"/>
      <c r="P140" s="48"/>
      <c r="Q140" s="56"/>
      <c r="R140" s="50"/>
    </row>
    <row r="141" spans="1:18" ht="24.95" customHeight="1">
      <c r="A141" s="89"/>
      <c r="B141" s="90"/>
      <c r="C141" s="91"/>
      <c r="D141" s="92"/>
      <c r="E141" s="92"/>
      <c r="F141" s="92"/>
      <c r="G141" s="93"/>
      <c r="H141" s="92"/>
      <c r="I141" s="94"/>
      <c r="J141" s="95"/>
      <c r="K141" s="96"/>
      <c r="L141" s="97"/>
      <c r="M141" s="98"/>
      <c r="N141" s="97"/>
      <c r="O141" s="98"/>
      <c r="P141" s="98"/>
      <c r="Q141" s="99"/>
      <c r="R141" s="50"/>
    </row>
    <row r="142" spans="1:18" ht="24.95" customHeight="1">
      <c r="A142" s="100"/>
      <c r="B142" s="101"/>
      <c r="C142" s="102" t="str">
        <f>"รวมราคา" &amp;TEXT(C137,0)</f>
        <v>รวมราคาปรับปรุงห้อง 27122</v>
      </c>
      <c r="D142" s="103"/>
      <c r="E142" s="103"/>
      <c r="F142" s="103"/>
      <c r="G142" s="104"/>
      <c r="H142" s="103"/>
      <c r="I142" s="105"/>
      <c r="J142" s="106"/>
      <c r="K142" s="107"/>
      <c r="L142" s="108"/>
      <c r="M142" s="110"/>
      <c r="N142" s="108"/>
      <c r="O142" s="110"/>
      <c r="P142" s="110"/>
      <c r="Q142" s="109"/>
      <c r="R142" s="50"/>
    </row>
    <row r="143" spans="1:18" ht="24.95" customHeight="1">
      <c r="A143" s="52"/>
      <c r="B143" s="117">
        <v>3</v>
      </c>
      <c r="C143" s="42" t="s">
        <v>73</v>
      </c>
      <c r="D143" s="43"/>
      <c r="E143" s="43"/>
      <c r="F143" s="43"/>
      <c r="G143" s="44"/>
      <c r="H143" s="43"/>
      <c r="I143" s="45"/>
      <c r="J143" s="77"/>
      <c r="K143" s="46"/>
      <c r="L143" s="47"/>
      <c r="M143" s="48"/>
      <c r="N143" s="47"/>
      <c r="O143" s="48"/>
      <c r="P143" s="48"/>
      <c r="Q143" s="56"/>
      <c r="R143" s="50"/>
    </row>
    <row r="144" spans="1:18" ht="24.95" customHeight="1">
      <c r="A144" s="52"/>
      <c r="B144" s="41">
        <v>3.1</v>
      </c>
      <c r="C144" s="53" t="s">
        <v>110</v>
      </c>
      <c r="D144" s="43"/>
      <c r="E144" s="43"/>
      <c r="F144" s="43"/>
      <c r="G144" s="44"/>
      <c r="H144" s="43"/>
      <c r="I144" s="45"/>
      <c r="J144" s="77"/>
      <c r="K144" s="46" t="s">
        <v>25</v>
      </c>
      <c r="L144" s="47"/>
      <c r="M144" s="48"/>
      <c r="N144" s="47"/>
      <c r="O144" s="48"/>
      <c r="P144" s="48"/>
      <c r="Q144" s="56"/>
      <c r="R144" s="50"/>
    </row>
    <row r="145" spans="1:18" ht="24.95" customHeight="1">
      <c r="A145" s="52"/>
      <c r="B145" s="41">
        <v>3.2</v>
      </c>
      <c r="C145" s="53" t="s">
        <v>62</v>
      </c>
      <c r="D145" s="43"/>
      <c r="E145" s="43"/>
      <c r="F145" s="43"/>
      <c r="G145" s="44"/>
      <c r="H145" s="43"/>
      <c r="I145" s="45"/>
      <c r="J145" s="77"/>
      <c r="K145" s="46" t="s">
        <v>25</v>
      </c>
      <c r="L145" s="47"/>
      <c r="M145" s="48"/>
      <c r="N145" s="47"/>
      <c r="O145" s="48"/>
      <c r="P145" s="48"/>
      <c r="Q145" s="56"/>
      <c r="R145" s="50"/>
    </row>
    <row r="146" spans="1:18" ht="24.95" customHeight="1">
      <c r="A146" s="52"/>
      <c r="B146" s="41">
        <v>3.3</v>
      </c>
      <c r="C146" s="80" t="s">
        <v>114</v>
      </c>
      <c r="D146" s="43"/>
      <c r="E146" s="43"/>
      <c r="F146" s="43"/>
      <c r="G146" s="44"/>
      <c r="H146" s="43"/>
      <c r="I146" s="45"/>
      <c r="J146" s="77"/>
      <c r="K146" s="46" t="s">
        <v>22</v>
      </c>
      <c r="L146" s="47"/>
      <c r="M146" s="48"/>
      <c r="N146" s="47"/>
      <c r="O146" s="48"/>
      <c r="P146" s="48"/>
      <c r="Q146" s="56"/>
      <c r="R146" s="50"/>
    </row>
    <row r="147" spans="1:18" ht="24.95" customHeight="1">
      <c r="A147" s="78"/>
      <c r="B147" s="79">
        <v>3.4</v>
      </c>
      <c r="C147" s="80" t="s">
        <v>91</v>
      </c>
      <c r="D147" s="81"/>
      <c r="E147" s="81"/>
      <c r="F147" s="81"/>
      <c r="G147" s="82"/>
      <c r="H147" s="81"/>
      <c r="I147" s="81"/>
      <c r="J147" s="85"/>
      <c r="K147" s="85"/>
      <c r="L147" s="86"/>
      <c r="M147" s="48"/>
      <c r="N147" s="86"/>
      <c r="O147" s="48"/>
      <c r="P147" s="48"/>
      <c r="Q147" s="88"/>
      <c r="R147" s="50"/>
    </row>
    <row r="148" spans="1:18" ht="24.95" customHeight="1">
      <c r="A148" s="78"/>
      <c r="B148" s="79" t="s">
        <v>24</v>
      </c>
      <c r="C148" s="80" t="s">
        <v>97</v>
      </c>
      <c r="D148" s="81"/>
      <c r="E148" s="81"/>
      <c r="F148" s="81"/>
      <c r="G148" s="82"/>
      <c r="H148" s="81"/>
      <c r="I148" s="83"/>
      <c r="J148" s="84"/>
      <c r="K148" s="85" t="s">
        <v>25</v>
      </c>
      <c r="L148" s="86"/>
      <c r="M148" s="48"/>
      <c r="N148" s="86"/>
      <c r="O148" s="48"/>
      <c r="P148" s="48"/>
      <c r="Q148" s="88"/>
      <c r="R148" s="50"/>
    </row>
    <row r="149" spans="1:18" ht="24.95" customHeight="1">
      <c r="A149" s="78"/>
      <c r="B149" s="79" t="s">
        <v>24</v>
      </c>
      <c r="C149" s="80" t="s">
        <v>75</v>
      </c>
      <c r="D149" s="81"/>
      <c r="E149" s="81"/>
      <c r="F149" s="81"/>
      <c r="G149" s="82"/>
      <c r="H149" s="81"/>
      <c r="I149" s="81"/>
      <c r="J149" s="84"/>
      <c r="K149" s="85" t="s">
        <v>25</v>
      </c>
      <c r="L149" s="86"/>
      <c r="M149" s="48"/>
      <c r="N149" s="86"/>
      <c r="O149" s="48"/>
      <c r="P149" s="48"/>
      <c r="Q149" s="88"/>
      <c r="R149" s="50"/>
    </row>
    <row r="150" spans="1:18" ht="24.95" customHeight="1">
      <c r="A150" s="78"/>
      <c r="B150" s="79" t="s">
        <v>24</v>
      </c>
      <c r="C150" s="80" t="s">
        <v>123</v>
      </c>
      <c r="D150" s="81"/>
      <c r="E150" s="81"/>
      <c r="F150" s="81"/>
      <c r="G150" s="82"/>
      <c r="H150" s="81"/>
      <c r="I150" s="81"/>
      <c r="J150" s="84"/>
      <c r="K150" s="85" t="s">
        <v>25</v>
      </c>
      <c r="L150" s="86"/>
      <c r="M150" s="48"/>
      <c r="N150" s="86"/>
      <c r="O150" s="48"/>
      <c r="P150" s="48"/>
      <c r="Q150" s="88"/>
      <c r="R150" s="50"/>
    </row>
    <row r="151" spans="1:18" ht="24.95" customHeight="1">
      <c r="A151" s="78"/>
      <c r="B151" s="79" t="s">
        <v>24</v>
      </c>
      <c r="C151" s="53" t="s">
        <v>110</v>
      </c>
      <c r="D151" s="81"/>
      <c r="E151" s="81"/>
      <c r="F151" s="81"/>
      <c r="G151" s="82"/>
      <c r="H151" s="81"/>
      <c r="I151" s="81"/>
      <c r="J151" s="85"/>
      <c r="K151" s="85" t="s">
        <v>25</v>
      </c>
      <c r="L151" s="86"/>
      <c r="M151" s="48"/>
      <c r="N151" s="86"/>
      <c r="O151" s="48"/>
      <c r="P151" s="48"/>
      <c r="Q151" s="88"/>
      <c r="R151" s="50"/>
    </row>
    <row r="152" spans="1:18" ht="24.95" customHeight="1">
      <c r="A152" s="78"/>
      <c r="B152" s="79" t="s">
        <v>24</v>
      </c>
      <c r="C152" s="80" t="s">
        <v>62</v>
      </c>
      <c r="D152" s="81"/>
      <c r="E152" s="81"/>
      <c r="F152" s="81"/>
      <c r="G152" s="82"/>
      <c r="H152" s="81"/>
      <c r="I152" s="81"/>
      <c r="J152" s="85"/>
      <c r="K152" s="85" t="s">
        <v>25</v>
      </c>
      <c r="L152" s="86"/>
      <c r="M152" s="48"/>
      <c r="N152" s="86"/>
      <c r="O152" s="48"/>
      <c r="P152" s="48"/>
      <c r="Q152" s="88"/>
      <c r="R152" s="50"/>
    </row>
    <row r="153" spans="1:18" ht="24.95" customHeight="1">
      <c r="A153" s="89"/>
      <c r="B153" s="90"/>
      <c r="C153" s="91"/>
      <c r="D153" s="92"/>
      <c r="E153" s="92"/>
      <c r="F153" s="92"/>
      <c r="G153" s="93"/>
      <c r="H153" s="92"/>
      <c r="I153" s="94"/>
      <c r="J153" s="95"/>
      <c r="K153" s="96"/>
      <c r="L153" s="97"/>
      <c r="M153" s="98"/>
      <c r="N153" s="97"/>
      <c r="O153" s="98"/>
      <c r="P153" s="98"/>
      <c r="Q153" s="99"/>
      <c r="R153" s="50"/>
    </row>
    <row r="154" spans="1:18" ht="24.95" customHeight="1">
      <c r="A154" s="100"/>
      <c r="B154" s="101"/>
      <c r="C154" s="102" t="str">
        <f>"รวมราคา" &amp;TEXT(C143,0)</f>
        <v>รวมราคาปรับปรุงห้อง 27123</v>
      </c>
      <c r="D154" s="103"/>
      <c r="E154" s="103"/>
      <c r="F154" s="103"/>
      <c r="G154" s="104"/>
      <c r="H154" s="103"/>
      <c r="I154" s="105"/>
      <c r="J154" s="106"/>
      <c r="K154" s="107"/>
      <c r="L154" s="108"/>
      <c r="M154" s="110"/>
      <c r="N154" s="108"/>
      <c r="O154" s="110"/>
      <c r="P154" s="110"/>
      <c r="Q154" s="109"/>
      <c r="R154" s="50"/>
    </row>
    <row r="155" spans="1:18" ht="24.95" customHeight="1">
      <c r="A155" s="52"/>
      <c r="B155" s="117">
        <v>4</v>
      </c>
      <c r="C155" s="42" t="s">
        <v>74</v>
      </c>
      <c r="D155" s="43"/>
      <c r="E155" s="43"/>
      <c r="F155" s="43"/>
      <c r="G155" s="44"/>
      <c r="H155" s="43"/>
      <c r="I155" s="45"/>
      <c r="J155" s="77"/>
      <c r="K155" s="46"/>
      <c r="L155" s="47"/>
      <c r="M155" s="48"/>
      <c r="N155" s="47"/>
      <c r="O155" s="48"/>
      <c r="P155" s="48"/>
      <c r="Q155" s="56"/>
      <c r="R155" s="50"/>
    </row>
    <row r="156" spans="1:18" ht="24.95" customHeight="1">
      <c r="A156" s="52"/>
      <c r="B156" s="41">
        <v>4.0999999999999996</v>
      </c>
      <c r="C156" s="53" t="s">
        <v>110</v>
      </c>
      <c r="D156" s="43"/>
      <c r="E156" s="43"/>
      <c r="F156" s="43"/>
      <c r="G156" s="44"/>
      <c r="H156" s="43"/>
      <c r="I156" s="45"/>
      <c r="J156" s="77"/>
      <c r="K156" s="46" t="s">
        <v>25</v>
      </c>
      <c r="L156" s="47"/>
      <c r="M156" s="48"/>
      <c r="N156" s="47"/>
      <c r="O156" s="48"/>
      <c r="P156" s="48"/>
      <c r="Q156" s="56"/>
      <c r="R156" s="50"/>
    </row>
    <row r="157" spans="1:18" ht="24.95" customHeight="1">
      <c r="A157" s="52"/>
      <c r="B157" s="41">
        <v>4.2</v>
      </c>
      <c r="C157" s="53" t="s">
        <v>62</v>
      </c>
      <c r="D157" s="43"/>
      <c r="E157" s="43"/>
      <c r="F157" s="43"/>
      <c r="G157" s="44"/>
      <c r="H157" s="43"/>
      <c r="I157" s="45"/>
      <c r="J157" s="77"/>
      <c r="K157" s="46" t="s">
        <v>25</v>
      </c>
      <c r="L157" s="47"/>
      <c r="M157" s="48"/>
      <c r="N157" s="47"/>
      <c r="O157" s="48"/>
      <c r="P157" s="48"/>
      <c r="Q157" s="56"/>
      <c r="R157" s="50"/>
    </row>
    <row r="158" spans="1:18" ht="24.95" customHeight="1">
      <c r="A158" s="52"/>
      <c r="B158" s="41">
        <v>4.3</v>
      </c>
      <c r="C158" s="80" t="s">
        <v>114</v>
      </c>
      <c r="D158" s="43"/>
      <c r="E158" s="43"/>
      <c r="F158" s="43"/>
      <c r="G158" s="44"/>
      <c r="H158" s="43"/>
      <c r="I158" s="45"/>
      <c r="J158" s="77"/>
      <c r="K158" s="46" t="s">
        <v>22</v>
      </c>
      <c r="L158" s="47"/>
      <c r="M158" s="48"/>
      <c r="N158" s="47"/>
      <c r="O158" s="48"/>
      <c r="P158" s="48"/>
      <c r="Q158" s="56"/>
      <c r="R158" s="50"/>
    </row>
    <row r="159" spans="1:18" ht="24.95" customHeight="1">
      <c r="A159" s="78"/>
      <c r="B159" s="79"/>
      <c r="C159" s="80"/>
      <c r="D159" s="81"/>
      <c r="E159" s="81"/>
      <c r="F159" s="81"/>
      <c r="G159" s="82"/>
      <c r="H159" s="81"/>
      <c r="I159" s="83"/>
      <c r="J159" s="84"/>
      <c r="K159" s="85"/>
      <c r="L159" s="86"/>
      <c r="M159" s="87"/>
      <c r="N159" s="86"/>
      <c r="O159" s="87"/>
      <c r="P159" s="87"/>
      <c r="Q159" s="88"/>
      <c r="R159" s="50"/>
    </row>
    <row r="160" spans="1:18" ht="24.95" customHeight="1">
      <c r="A160" s="78"/>
      <c r="B160" s="79"/>
      <c r="C160" s="80"/>
      <c r="D160" s="81"/>
      <c r="E160" s="81"/>
      <c r="F160" s="81"/>
      <c r="G160" s="82"/>
      <c r="H160" s="81"/>
      <c r="I160" s="83"/>
      <c r="J160" s="84"/>
      <c r="K160" s="85"/>
      <c r="L160" s="86"/>
      <c r="M160" s="87"/>
      <c r="N160" s="86"/>
      <c r="O160" s="87"/>
      <c r="P160" s="87"/>
      <c r="Q160" s="88"/>
      <c r="R160" s="50"/>
    </row>
    <row r="161" spans="1:18" ht="24.95" customHeight="1">
      <c r="A161" s="89"/>
      <c r="B161" s="90"/>
      <c r="C161" s="91"/>
      <c r="D161" s="92"/>
      <c r="E161" s="92"/>
      <c r="F161" s="92"/>
      <c r="G161" s="93"/>
      <c r="H161" s="92"/>
      <c r="I161" s="94"/>
      <c r="J161" s="95"/>
      <c r="K161" s="96"/>
      <c r="L161" s="97"/>
      <c r="M161" s="98"/>
      <c r="N161" s="97"/>
      <c r="O161" s="98"/>
      <c r="P161" s="98"/>
      <c r="Q161" s="99"/>
      <c r="R161" s="50"/>
    </row>
    <row r="162" spans="1:18" ht="24.95" customHeight="1">
      <c r="A162" s="100"/>
      <c r="B162" s="101"/>
      <c r="C162" s="102" t="str">
        <f>"รวมราคา" &amp;TEXT(C155,0)</f>
        <v>รวมราคาปรับปรุงห้อง 27124</v>
      </c>
      <c r="D162" s="103"/>
      <c r="E162" s="103"/>
      <c r="F162" s="103"/>
      <c r="G162" s="104"/>
      <c r="H162" s="103"/>
      <c r="I162" s="105"/>
      <c r="J162" s="106"/>
      <c r="K162" s="107"/>
      <c r="L162" s="108"/>
      <c r="M162" s="110"/>
      <c r="N162" s="108"/>
      <c r="O162" s="110"/>
      <c r="P162" s="110"/>
      <c r="Q162" s="109"/>
      <c r="R162" s="50"/>
    </row>
    <row r="163" spans="1:18" ht="24.95" customHeight="1">
      <c r="A163" s="52"/>
      <c r="B163" s="117">
        <v>5</v>
      </c>
      <c r="C163" s="42" t="s">
        <v>76</v>
      </c>
      <c r="D163" s="43"/>
      <c r="E163" s="43"/>
      <c r="F163" s="43"/>
      <c r="G163" s="44"/>
      <c r="H163" s="43"/>
      <c r="I163" s="45"/>
      <c r="J163" s="77"/>
      <c r="K163" s="46"/>
      <c r="L163" s="47"/>
      <c r="M163" s="48"/>
      <c r="N163" s="47"/>
      <c r="O163" s="48"/>
      <c r="P163" s="48"/>
      <c r="Q163" s="56"/>
      <c r="R163" s="50"/>
    </row>
    <row r="164" spans="1:18" ht="24.95" customHeight="1">
      <c r="A164" s="52"/>
      <c r="B164" s="41">
        <v>5.0999999999999996</v>
      </c>
      <c r="C164" s="53" t="s">
        <v>110</v>
      </c>
      <c r="D164" s="43"/>
      <c r="E164" s="43"/>
      <c r="F164" s="43"/>
      <c r="G164" s="44"/>
      <c r="H164" s="43"/>
      <c r="I164" s="45"/>
      <c r="J164" s="77"/>
      <c r="K164" s="46" t="s">
        <v>25</v>
      </c>
      <c r="L164" s="47"/>
      <c r="M164" s="48"/>
      <c r="N164" s="47"/>
      <c r="O164" s="48"/>
      <c r="P164" s="48"/>
      <c r="Q164" s="56"/>
      <c r="R164" s="50"/>
    </row>
    <row r="165" spans="1:18" ht="24.95" customHeight="1">
      <c r="A165" s="52"/>
      <c r="B165" s="41">
        <v>5.2</v>
      </c>
      <c r="C165" s="53" t="s">
        <v>62</v>
      </c>
      <c r="D165" s="43"/>
      <c r="E165" s="43"/>
      <c r="F165" s="43"/>
      <c r="G165" s="44"/>
      <c r="H165" s="43"/>
      <c r="I165" s="45"/>
      <c r="J165" s="77"/>
      <c r="K165" s="46" t="s">
        <v>25</v>
      </c>
      <c r="L165" s="47"/>
      <c r="M165" s="48"/>
      <c r="N165" s="47"/>
      <c r="O165" s="48"/>
      <c r="P165" s="48"/>
      <c r="Q165" s="56"/>
      <c r="R165" s="50"/>
    </row>
    <row r="166" spans="1:18" ht="24.95" customHeight="1">
      <c r="A166" s="52"/>
      <c r="B166" s="41">
        <v>5.3</v>
      </c>
      <c r="C166" s="80" t="s">
        <v>114</v>
      </c>
      <c r="D166" s="43"/>
      <c r="E166" s="43"/>
      <c r="F166" s="43"/>
      <c r="G166" s="44"/>
      <c r="H166" s="43"/>
      <c r="I166" s="45"/>
      <c r="J166" s="77"/>
      <c r="K166" s="46" t="s">
        <v>22</v>
      </c>
      <c r="L166" s="47"/>
      <c r="M166" s="48"/>
      <c r="N166" s="47"/>
      <c r="O166" s="48"/>
      <c r="P166" s="48"/>
      <c r="Q166" s="56"/>
      <c r="R166" s="50"/>
    </row>
    <row r="167" spans="1:18" ht="24.95" customHeight="1">
      <c r="A167" s="78"/>
      <c r="B167" s="79">
        <v>5.4</v>
      </c>
      <c r="C167" s="80" t="s">
        <v>91</v>
      </c>
      <c r="D167" s="81"/>
      <c r="E167" s="81"/>
      <c r="F167" s="81"/>
      <c r="G167" s="82"/>
      <c r="H167" s="81"/>
      <c r="I167" s="81"/>
      <c r="J167" s="85"/>
      <c r="K167" s="85"/>
      <c r="L167" s="86"/>
      <c r="M167" s="48"/>
      <c r="N167" s="86"/>
      <c r="O167" s="48"/>
      <c r="P167" s="48"/>
      <c r="Q167" s="88"/>
      <c r="R167" s="50"/>
    </row>
    <row r="168" spans="1:18" ht="24.95" customHeight="1">
      <c r="A168" s="78"/>
      <c r="B168" s="79" t="s">
        <v>24</v>
      </c>
      <c r="C168" s="80" t="s">
        <v>75</v>
      </c>
      <c r="D168" s="81"/>
      <c r="E168" s="81"/>
      <c r="F168" s="81"/>
      <c r="G168" s="82"/>
      <c r="H168" s="81"/>
      <c r="I168" s="81"/>
      <c r="J168" s="85"/>
      <c r="K168" s="85" t="s">
        <v>25</v>
      </c>
      <c r="L168" s="86"/>
      <c r="M168" s="48"/>
      <c r="N168" s="86"/>
      <c r="O168" s="48"/>
      <c r="P168" s="48"/>
      <c r="Q168" s="88"/>
      <c r="R168" s="50"/>
    </row>
    <row r="169" spans="1:18" ht="24.95" customHeight="1">
      <c r="A169" s="78"/>
      <c r="B169" s="79" t="s">
        <v>24</v>
      </c>
      <c r="C169" s="80" t="s">
        <v>123</v>
      </c>
      <c r="D169" s="81"/>
      <c r="E169" s="81"/>
      <c r="F169" s="81"/>
      <c r="G169" s="82"/>
      <c r="H169" s="81"/>
      <c r="I169" s="81"/>
      <c r="J169" s="85"/>
      <c r="K169" s="85" t="s">
        <v>25</v>
      </c>
      <c r="L169" s="86"/>
      <c r="M169" s="48"/>
      <c r="N169" s="86"/>
      <c r="O169" s="48"/>
      <c r="P169" s="48"/>
      <c r="Q169" s="88"/>
      <c r="R169" s="50"/>
    </row>
    <row r="170" spans="1:18" ht="24.95" customHeight="1">
      <c r="A170" s="78"/>
      <c r="B170" s="79" t="s">
        <v>24</v>
      </c>
      <c r="C170" s="53" t="s">
        <v>110</v>
      </c>
      <c r="D170" s="81"/>
      <c r="E170" s="81"/>
      <c r="F170" s="81"/>
      <c r="G170" s="82"/>
      <c r="H170" s="81"/>
      <c r="I170" s="81"/>
      <c r="J170" s="85"/>
      <c r="K170" s="85" t="s">
        <v>25</v>
      </c>
      <c r="L170" s="86"/>
      <c r="M170" s="48"/>
      <c r="N170" s="86"/>
      <c r="O170" s="48"/>
      <c r="P170" s="48"/>
      <c r="Q170" s="88"/>
      <c r="R170" s="50"/>
    </row>
    <row r="171" spans="1:18" ht="24.95" customHeight="1">
      <c r="A171" s="78"/>
      <c r="B171" s="79" t="s">
        <v>24</v>
      </c>
      <c r="C171" s="80" t="s">
        <v>62</v>
      </c>
      <c r="D171" s="81"/>
      <c r="E171" s="81"/>
      <c r="F171" s="81"/>
      <c r="G171" s="82"/>
      <c r="H171" s="81"/>
      <c r="I171" s="81"/>
      <c r="J171" s="85"/>
      <c r="K171" s="85" t="s">
        <v>25</v>
      </c>
      <c r="L171" s="86"/>
      <c r="M171" s="48"/>
      <c r="N171" s="86"/>
      <c r="O171" s="48"/>
      <c r="P171" s="48"/>
      <c r="Q171" s="88"/>
      <c r="R171" s="50"/>
    </row>
    <row r="172" spans="1:18" ht="24.95" customHeight="1">
      <c r="A172" s="52"/>
      <c r="B172" s="41">
        <v>5.5</v>
      </c>
      <c r="C172" s="53" t="s">
        <v>29</v>
      </c>
      <c r="D172" s="43"/>
      <c r="E172" s="43"/>
      <c r="F172" s="43"/>
      <c r="G172" s="44"/>
      <c r="H172" s="43"/>
      <c r="I172" s="45"/>
      <c r="J172" s="77"/>
      <c r="K172" s="46"/>
      <c r="L172" s="47"/>
      <c r="M172" s="48"/>
      <c r="N172" s="47"/>
      <c r="O172" s="48"/>
      <c r="P172" s="48"/>
      <c r="Q172" s="56"/>
      <c r="R172" s="50"/>
    </row>
    <row r="173" spans="1:18" ht="24.95" customHeight="1">
      <c r="A173" s="78"/>
      <c r="B173" s="79" t="s">
        <v>24</v>
      </c>
      <c r="C173" s="80" t="s">
        <v>94</v>
      </c>
      <c r="D173" s="81"/>
      <c r="E173" s="81"/>
      <c r="F173" s="81"/>
      <c r="G173" s="82"/>
      <c r="H173" s="81"/>
      <c r="I173" s="81"/>
      <c r="J173" s="85"/>
      <c r="K173" s="85" t="s">
        <v>22</v>
      </c>
      <c r="L173" s="86"/>
      <c r="M173" s="48"/>
      <c r="N173" s="86"/>
      <c r="O173" s="48"/>
      <c r="P173" s="48"/>
      <c r="Q173" s="88"/>
      <c r="R173" s="50"/>
    </row>
    <row r="174" spans="1:18" ht="24.95" customHeight="1">
      <c r="A174" s="78"/>
      <c r="B174" s="79" t="s">
        <v>24</v>
      </c>
      <c r="C174" s="80" t="s">
        <v>96</v>
      </c>
      <c r="D174" s="81"/>
      <c r="E174" s="81"/>
      <c r="F174" s="81"/>
      <c r="G174" s="82"/>
      <c r="H174" s="81"/>
      <c r="I174" s="81"/>
      <c r="J174" s="85"/>
      <c r="K174" s="85" t="s">
        <v>25</v>
      </c>
      <c r="L174" s="86"/>
      <c r="M174" s="48"/>
      <c r="N174" s="86"/>
      <c r="O174" s="48"/>
      <c r="P174" s="48"/>
      <c r="Q174" s="88"/>
      <c r="R174" s="50"/>
    </row>
    <row r="175" spans="1:18" ht="24.95" customHeight="1">
      <c r="A175" s="78"/>
      <c r="B175" s="79" t="s">
        <v>24</v>
      </c>
      <c r="C175" s="80" t="s">
        <v>95</v>
      </c>
      <c r="D175" s="81"/>
      <c r="E175" s="81"/>
      <c r="F175" s="81"/>
      <c r="G175" s="82"/>
      <c r="H175" s="81"/>
      <c r="I175" s="81"/>
      <c r="J175" s="85"/>
      <c r="K175" s="85" t="s">
        <v>92</v>
      </c>
      <c r="L175" s="86"/>
      <c r="M175" s="48"/>
      <c r="N175" s="86"/>
      <c r="O175" s="48"/>
      <c r="P175" s="48"/>
      <c r="Q175" s="88"/>
      <c r="R175" s="50"/>
    </row>
    <row r="176" spans="1:18" ht="24.95" customHeight="1">
      <c r="A176" s="78"/>
      <c r="B176" s="79" t="s">
        <v>24</v>
      </c>
      <c r="C176" s="80" t="s">
        <v>93</v>
      </c>
      <c r="D176" s="81"/>
      <c r="E176" s="81"/>
      <c r="F176" s="81"/>
      <c r="G176" s="82"/>
      <c r="H176" s="81"/>
      <c r="I176" s="81"/>
      <c r="J176" s="85"/>
      <c r="K176" s="85" t="s">
        <v>22</v>
      </c>
      <c r="L176" s="86"/>
      <c r="M176" s="48"/>
      <c r="N176" s="86"/>
      <c r="O176" s="48"/>
      <c r="P176" s="48"/>
      <c r="Q176" s="88"/>
      <c r="R176" s="50"/>
    </row>
    <row r="177" spans="1:18" ht="24.95" customHeight="1">
      <c r="A177" s="78"/>
      <c r="B177" s="79"/>
      <c r="C177" s="80"/>
      <c r="D177" s="81"/>
      <c r="E177" s="81"/>
      <c r="F177" s="81"/>
      <c r="G177" s="82"/>
      <c r="H177" s="81"/>
      <c r="I177" s="81"/>
      <c r="J177" s="85"/>
      <c r="K177" s="85"/>
      <c r="L177" s="86"/>
      <c r="M177" s="87"/>
      <c r="N177" s="86"/>
      <c r="O177" s="87"/>
      <c r="P177" s="87"/>
      <c r="Q177" s="88"/>
      <c r="R177" s="50"/>
    </row>
    <row r="178" spans="1:18" ht="24.95" customHeight="1">
      <c r="A178" s="78"/>
      <c r="B178" s="79"/>
      <c r="C178" s="80"/>
      <c r="D178" s="81"/>
      <c r="E178" s="81"/>
      <c r="F178" s="81"/>
      <c r="G178" s="82"/>
      <c r="H178" s="81"/>
      <c r="I178" s="81"/>
      <c r="J178" s="85"/>
      <c r="K178" s="85"/>
      <c r="L178" s="86"/>
      <c r="M178" s="87"/>
      <c r="N178" s="86"/>
      <c r="O178" s="87"/>
      <c r="P178" s="87"/>
      <c r="Q178" s="88"/>
      <c r="R178" s="50"/>
    </row>
    <row r="179" spans="1:18" ht="24.95" customHeight="1">
      <c r="A179" s="78"/>
      <c r="B179" s="79"/>
      <c r="C179" s="80"/>
      <c r="D179" s="81"/>
      <c r="E179" s="81"/>
      <c r="F179" s="81"/>
      <c r="G179" s="82"/>
      <c r="H179" s="81"/>
      <c r="I179" s="81"/>
      <c r="J179" s="85"/>
      <c r="K179" s="85"/>
      <c r="L179" s="86"/>
      <c r="M179" s="87"/>
      <c r="N179" s="86"/>
      <c r="O179" s="87"/>
      <c r="P179" s="87"/>
      <c r="Q179" s="88"/>
      <c r="R179" s="50"/>
    </row>
    <row r="180" spans="1:18" ht="24.95" customHeight="1">
      <c r="A180" s="78"/>
      <c r="B180" s="79"/>
      <c r="C180" s="80"/>
      <c r="D180" s="81"/>
      <c r="E180" s="81"/>
      <c r="F180" s="81"/>
      <c r="G180" s="82"/>
      <c r="H180" s="81"/>
      <c r="I180" s="81"/>
      <c r="J180" s="85"/>
      <c r="K180" s="85"/>
      <c r="L180" s="86"/>
      <c r="M180" s="87"/>
      <c r="N180" s="86"/>
      <c r="O180" s="87"/>
      <c r="P180" s="87"/>
      <c r="Q180" s="88"/>
      <c r="R180" s="50"/>
    </row>
    <row r="181" spans="1:18" ht="24.95" customHeight="1">
      <c r="A181" s="78"/>
      <c r="B181" s="79"/>
      <c r="C181" s="80"/>
      <c r="D181" s="81"/>
      <c r="E181" s="81"/>
      <c r="F181" s="81"/>
      <c r="G181" s="82"/>
      <c r="H181" s="81"/>
      <c r="I181" s="81"/>
      <c r="J181" s="85"/>
      <c r="K181" s="85"/>
      <c r="L181" s="86"/>
      <c r="M181" s="87"/>
      <c r="N181" s="86"/>
      <c r="O181" s="87"/>
      <c r="P181" s="87"/>
      <c r="Q181" s="88"/>
      <c r="R181" s="50"/>
    </row>
    <row r="182" spans="1:18" ht="24.95" customHeight="1">
      <c r="A182" s="78"/>
      <c r="B182" s="79"/>
      <c r="C182" s="80"/>
      <c r="D182" s="81"/>
      <c r="E182" s="81"/>
      <c r="F182" s="81"/>
      <c r="G182" s="82"/>
      <c r="H182" s="81"/>
      <c r="I182" s="81"/>
      <c r="J182" s="85"/>
      <c r="K182" s="85"/>
      <c r="L182" s="86"/>
      <c r="M182" s="87"/>
      <c r="N182" s="86"/>
      <c r="O182" s="87"/>
      <c r="P182" s="87"/>
      <c r="Q182" s="88"/>
      <c r="R182" s="50"/>
    </row>
    <row r="183" spans="1:18" ht="24.95" customHeight="1">
      <c r="A183" s="78"/>
      <c r="B183" s="79"/>
      <c r="C183" s="80"/>
      <c r="D183" s="81"/>
      <c r="E183" s="81"/>
      <c r="F183" s="81"/>
      <c r="G183" s="82"/>
      <c r="H183" s="81"/>
      <c r="I183" s="81"/>
      <c r="J183" s="85"/>
      <c r="K183" s="85"/>
      <c r="L183" s="86"/>
      <c r="M183" s="87"/>
      <c r="N183" s="86"/>
      <c r="O183" s="87"/>
      <c r="P183" s="87"/>
      <c r="Q183" s="88"/>
      <c r="R183" s="50"/>
    </row>
    <row r="184" spans="1:18" ht="24.95" customHeight="1">
      <c r="A184" s="78"/>
      <c r="B184" s="79"/>
      <c r="C184" s="80"/>
      <c r="D184" s="81"/>
      <c r="E184" s="81"/>
      <c r="F184" s="81"/>
      <c r="G184" s="82"/>
      <c r="H184" s="81"/>
      <c r="I184" s="81"/>
      <c r="J184" s="85"/>
      <c r="K184" s="85"/>
      <c r="L184" s="86"/>
      <c r="M184" s="87"/>
      <c r="N184" s="86"/>
      <c r="O184" s="87"/>
      <c r="P184" s="87"/>
      <c r="Q184" s="88"/>
      <c r="R184" s="50"/>
    </row>
    <row r="185" spans="1:18" ht="24.95" customHeight="1">
      <c r="A185" s="78"/>
      <c r="B185" s="79"/>
      <c r="C185" s="80"/>
      <c r="D185" s="81"/>
      <c r="E185" s="81"/>
      <c r="F185" s="81"/>
      <c r="G185" s="82"/>
      <c r="H185" s="81"/>
      <c r="I185" s="81"/>
      <c r="J185" s="85"/>
      <c r="K185" s="85"/>
      <c r="L185" s="86"/>
      <c r="M185" s="87"/>
      <c r="N185" s="86"/>
      <c r="O185" s="87"/>
      <c r="P185" s="87"/>
      <c r="Q185" s="88"/>
      <c r="R185" s="50"/>
    </row>
    <row r="186" spans="1:18" ht="24.95" customHeight="1">
      <c r="A186" s="78"/>
      <c r="B186" s="79"/>
      <c r="C186" s="80"/>
      <c r="D186" s="81"/>
      <c r="E186" s="81"/>
      <c r="F186" s="81"/>
      <c r="G186" s="82"/>
      <c r="H186" s="81"/>
      <c r="I186" s="81"/>
      <c r="J186" s="85"/>
      <c r="K186" s="85"/>
      <c r="L186" s="86"/>
      <c r="M186" s="87"/>
      <c r="N186" s="86"/>
      <c r="O186" s="87"/>
      <c r="P186" s="87"/>
      <c r="Q186" s="88"/>
      <c r="R186" s="50"/>
    </row>
    <row r="187" spans="1:18" ht="24.95" customHeight="1">
      <c r="A187" s="89"/>
      <c r="B187" s="90"/>
      <c r="C187" s="91"/>
      <c r="D187" s="92"/>
      <c r="E187" s="92"/>
      <c r="F187" s="92"/>
      <c r="G187" s="93"/>
      <c r="H187" s="92"/>
      <c r="I187" s="94"/>
      <c r="J187" s="95"/>
      <c r="K187" s="96"/>
      <c r="L187" s="97"/>
      <c r="M187" s="98"/>
      <c r="N187" s="97"/>
      <c r="O187" s="98"/>
      <c r="P187" s="98"/>
      <c r="Q187" s="99"/>
      <c r="R187" s="50"/>
    </row>
    <row r="188" spans="1:18" ht="24.95" customHeight="1">
      <c r="A188" s="100"/>
      <c r="B188" s="101"/>
      <c r="C188" s="102" t="str">
        <f>"รวมราคา" &amp;TEXT(C163,0)</f>
        <v>รวมราคาปรับปรุงห้อง 27125</v>
      </c>
      <c r="D188" s="103"/>
      <c r="E188" s="103"/>
      <c r="F188" s="103"/>
      <c r="G188" s="104"/>
      <c r="H188" s="103"/>
      <c r="I188" s="105"/>
      <c r="J188" s="106"/>
      <c r="K188" s="107"/>
      <c r="L188" s="108"/>
      <c r="M188" s="110"/>
      <c r="N188" s="110"/>
      <c r="O188" s="110"/>
      <c r="P188" s="110"/>
      <c r="Q188" s="109"/>
      <c r="R188" s="50"/>
    </row>
    <row r="189" spans="1:18" ht="24.95" customHeight="1">
      <c r="A189" s="52"/>
      <c r="B189" s="117">
        <v>6</v>
      </c>
      <c r="C189" s="42" t="s">
        <v>77</v>
      </c>
      <c r="D189" s="43"/>
      <c r="E189" s="43"/>
      <c r="F189" s="43"/>
      <c r="G189" s="44"/>
      <c r="H189" s="43"/>
      <c r="I189" s="45"/>
      <c r="J189" s="77"/>
      <c r="K189" s="46"/>
      <c r="L189" s="47"/>
      <c r="M189" s="48"/>
      <c r="N189" s="47"/>
      <c r="O189" s="48"/>
      <c r="P189" s="48"/>
      <c r="Q189" s="56"/>
      <c r="R189" s="50"/>
    </row>
    <row r="190" spans="1:18" ht="24.95" customHeight="1">
      <c r="A190" s="52"/>
      <c r="B190" s="41">
        <v>6.1</v>
      </c>
      <c r="C190" s="53" t="s">
        <v>110</v>
      </c>
      <c r="D190" s="43"/>
      <c r="E190" s="43"/>
      <c r="F190" s="43"/>
      <c r="G190" s="44"/>
      <c r="H190" s="43"/>
      <c r="I190" s="45"/>
      <c r="J190" s="77"/>
      <c r="K190" s="46" t="s">
        <v>25</v>
      </c>
      <c r="L190" s="47"/>
      <c r="M190" s="48"/>
      <c r="N190" s="47"/>
      <c r="O190" s="48"/>
      <c r="P190" s="48"/>
      <c r="Q190" s="56"/>
      <c r="R190" s="50"/>
    </row>
    <row r="191" spans="1:18" ht="24.95" customHeight="1">
      <c r="A191" s="52"/>
      <c r="B191" s="41">
        <v>6.2</v>
      </c>
      <c r="C191" s="53" t="s">
        <v>62</v>
      </c>
      <c r="D191" s="43"/>
      <c r="E191" s="43"/>
      <c r="F191" s="43"/>
      <c r="G191" s="44"/>
      <c r="H191" s="43"/>
      <c r="I191" s="45"/>
      <c r="J191" s="77"/>
      <c r="K191" s="46" t="s">
        <v>25</v>
      </c>
      <c r="L191" s="47"/>
      <c r="M191" s="48"/>
      <c r="N191" s="47"/>
      <c r="O191" s="48"/>
      <c r="P191" s="48"/>
      <c r="Q191" s="56"/>
      <c r="R191" s="50"/>
    </row>
    <row r="192" spans="1:18" ht="24.95" customHeight="1">
      <c r="A192" s="52"/>
      <c r="B192" s="41">
        <v>6.3</v>
      </c>
      <c r="C192" s="80" t="s">
        <v>114</v>
      </c>
      <c r="D192" s="43"/>
      <c r="E192" s="43"/>
      <c r="F192" s="43"/>
      <c r="G192" s="44"/>
      <c r="H192" s="43"/>
      <c r="I192" s="45"/>
      <c r="J192" s="77"/>
      <c r="K192" s="46" t="s">
        <v>22</v>
      </c>
      <c r="L192" s="47"/>
      <c r="M192" s="48"/>
      <c r="N192" s="47"/>
      <c r="O192" s="48"/>
      <c r="P192" s="48"/>
      <c r="Q192" s="56"/>
      <c r="R192" s="50"/>
    </row>
    <row r="193" spans="1:18" ht="24.95" customHeight="1">
      <c r="A193" s="78"/>
      <c r="B193" s="79">
        <v>6.4</v>
      </c>
      <c r="C193" s="80" t="s">
        <v>91</v>
      </c>
      <c r="D193" s="81"/>
      <c r="E193" s="81"/>
      <c r="F193" s="81"/>
      <c r="G193" s="82"/>
      <c r="H193" s="81"/>
      <c r="I193" s="81"/>
      <c r="J193" s="85"/>
      <c r="K193" s="85"/>
      <c r="L193" s="86"/>
      <c r="M193" s="48"/>
      <c r="N193" s="86"/>
      <c r="O193" s="48"/>
      <c r="P193" s="48"/>
      <c r="Q193" s="88"/>
      <c r="R193" s="50"/>
    </row>
    <row r="194" spans="1:18" ht="24.95" customHeight="1">
      <c r="A194" s="78"/>
      <c r="B194" s="79" t="s">
        <v>24</v>
      </c>
      <c r="C194" s="80" t="s">
        <v>75</v>
      </c>
      <c r="D194" s="81"/>
      <c r="E194" s="81"/>
      <c r="F194" s="81"/>
      <c r="G194" s="82"/>
      <c r="H194" s="81"/>
      <c r="I194" s="81"/>
      <c r="J194" s="85"/>
      <c r="K194" s="85" t="s">
        <v>25</v>
      </c>
      <c r="L194" s="86"/>
      <c r="M194" s="48"/>
      <c r="N194" s="86"/>
      <c r="O194" s="48"/>
      <c r="P194" s="48"/>
      <c r="Q194" s="88"/>
      <c r="R194" s="50"/>
    </row>
    <row r="195" spans="1:18" ht="24.95" customHeight="1">
      <c r="A195" s="78"/>
      <c r="B195" s="79" t="s">
        <v>24</v>
      </c>
      <c r="C195" s="80" t="s">
        <v>123</v>
      </c>
      <c r="D195" s="81"/>
      <c r="E195" s="81"/>
      <c r="F195" s="81"/>
      <c r="G195" s="82"/>
      <c r="H195" s="81"/>
      <c r="I195" s="81"/>
      <c r="J195" s="85"/>
      <c r="K195" s="85" t="s">
        <v>25</v>
      </c>
      <c r="L195" s="86"/>
      <c r="M195" s="48"/>
      <c r="N195" s="86"/>
      <c r="O195" s="48"/>
      <c r="P195" s="48"/>
      <c r="Q195" s="88"/>
      <c r="R195" s="50"/>
    </row>
    <row r="196" spans="1:18" ht="24.95" customHeight="1">
      <c r="A196" s="78"/>
      <c r="B196" s="79" t="s">
        <v>24</v>
      </c>
      <c r="C196" s="53" t="s">
        <v>110</v>
      </c>
      <c r="D196" s="81"/>
      <c r="E196" s="81"/>
      <c r="F196" s="81"/>
      <c r="G196" s="82"/>
      <c r="H196" s="81"/>
      <c r="I196" s="81"/>
      <c r="J196" s="85"/>
      <c r="K196" s="85" t="s">
        <v>25</v>
      </c>
      <c r="L196" s="86"/>
      <c r="M196" s="48"/>
      <c r="N196" s="86"/>
      <c r="O196" s="48"/>
      <c r="P196" s="48"/>
      <c r="Q196" s="88"/>
      <c r="R196" s="50"/>
    </row>
    <row r="197" spans="1:18" ht="24.95" customHeight="1">
      <c r="A197" s="78"/>
      <c r="B197" s="79" t="s">
        <v>24</v>
      </c>
      <c r="C197" s="80" t="s">
        <v>62</v>
      </c>
      <c r="D197" s="81"/>
      <c r="E197" s="81"/>
      <c r="F197" s="81"/>
      <c r="G197" s="82"/>
      <c r="H197" s="81"/>
      <c r="I197" s="81"/>
      <c r="J197" s="85"/>
      <c r="K197" s="85" t="s">
        <v>25</v>
      </c>
      <c r="L197" s="86"/>
      <c r="M197" s="48"/>
      <c r="N197" s="86"/>
      <c r="O197" s="48"/>
      <c r="P197" s="48"/>
      <c r="Q197" s="88"/>
      <c r="R197" s="50"/>
    </row>
    <row r="198" spans="1:18" ht="24.95" customHeight="1">
      <c r="A198" s="52"/>
      <c r="B198" s="41">
        <v>6.5</v>
      </c>
      <c r="C198" s="53" t="s">
        <v>29</v>
      </c>
      <c r="D198" s="43"/>
      <c r="E198" s="43"/>
      <c r="F198" s="43"/>
      <c r="G198" s="44"/>
      <c r="H198" s="43"/>
      <c r="I198" s="45"/>
      <c r="J198" s="77"/>
      <c r="K198" s="46"/>
      <c r="L198" s="47"/>
      <c r="M198" s="48"/>
      <c r="N198" s="47"/>
      <c r="O198" s="48"/>
      <c r="P198" s="48"/>
      <c r="Q198" s="56"/>
      <c r="R198" s="50"/>
    </row>
    <row r="199" spans="1:18" ht="24.95" customHeight="1">
      <c r="A199" s="78"/>
      <c r="B199" s="79" t="s">
        <v>24</v>
      </c>
      <c r="C199" s="80" t="s">
        <v>94</v>
      </c>
      <c r="D199" s="81"/>
      <c r="E199" s="81"/>
      <c r="F199" s="81"/>
      <c r="G199" s="82"/>
      <c r="H199" s="81"/>
      <c r="I199" s="81"/>
      <c r="J199" s="85"/>
      <c r="K199" s="85" t="s">
        <v>22</v>
      </c>
      <c r="L199" s="86"/>
      <c r="M199" s="48"/>
      <c r="N199" s="86"/>
      <c r="O199" s="48"/>
      <c r="P199" s="48"/>
      <c r="Q199" s="88"/>
      <c r="R199" s="50"/>
    </row>
    <row r="200" spans="1:18" ht="24.95" customHeight="1">
      <c r="A200" s="78"/>
      <c r="B200" s="79" t="s">
        <v>24</v>
      </c>
      <c r="C200" s="80" t="s">
        <v>96</v>
      </c>
      <c r="D200" s="81"/>
      <c r="E200" s="81"/>
      <c r="F200" s="81"/>
      <c r="G200" s="82"/>
      <c r="H200" s="81"/>
      <c r="I200" s="81"/>
      <c r="J200" s="85"/>
      <c r="K200" s="85" t="s">
        <v>25</v>
      </c>
      <c r="L200" s="86"/>
      <c r="M200" s="48"/>
      <c r="N200" s="86"/>
      <c r="O200" s="48"/>
      <c r="P200" s="48"/>
      <c r="Q200" s="88"/>
      <c r="R200" s="50"/>
    </row>
    <row r="201" spans="1:18" ht="24.95" customHeight="1">
      <c r="A201" s="78"/>
      <c r="B201" s="79" t="s">
        <v>24</v>
      </c>
      <c r="C201" s="80" t="s">
        <v>95</v>
      </c>
      <c r="D201" s="81"/>
      <c r="E201" s="81"/>
      <c r="F201" s="81"/>
      <c r="G201" s="82"/>
      <c r="H201" s="81"/>
      <c r="I201" s="81"/>
      <c r="J201" s="85"/>
      <c r="K201" s="85" t="s">
        <v>92</v>
      </c>
      <c r="L201" s="86"/>
      <c r="M201" s="48"/>
      <c r="N201" s="86"/>
      <c r="O201" s="48"/>
      <c r="P201" s="48"/>
      <c r="Q201" s="88"/>
      <c r="R201" s="50"/>
    </row>
    <row r="202" spans="1:18" ht="24.95" customHeight="1">
      <c r="A202" s="78"/>
      <c r="B202" s="79" t="s">
        <v>24</v>
      </c>
      <c r="C202" s="80" t="s">
        <v>93</v>
      </c>
      <c r="D202" s="81"/>
      <c r="E202" s="81"/>
      <c r="F202" s="81"/>
      <c r="G202" s="82"/>
      <c r="H202" s="81"/>
      <c r="I202" s="81"/>
      <c r="J202" s="85"/>
      <c r="K202" s="85" t="s">
        <v>22</v>
      </c>
      <c r="L202" s="86"/>
      <c r="M202" s="48"/>
      <c r="N202" s="86"/>
      <c r="O202" s="48"/>
      <c r="P202" s="48"/>
      <c r="Q202" s="88"/>
      <c r="R202" s="50"/>
    </row>
    <row r="203" spans="1:18" ht="24.95" customHeight="1">
      <c r="A203" s="78"/>
      <c r="B203" s="79"/>
      <c r="C203" s="80"/>
      <c r="D203" s="81"/>
      <c r="E203" s="81"/>
      <c r="F203" s="81"/>
      <c r="G203" s="82"/>
      <c r="H203" s="81"/>
      <c r="I203" s="81"/>
      <c r="J203" s="85"/>
      <c r="K203" s="85"/>
      <c r="L203" s="86"/>
      <c r="M203" s="87"/>
      <c r="N203" s="86"/>
      <c r="O203" s="87"/>
      <c r="P203" s="87"/>
      <c r="Q203" s="88"/>
      <c r="R203" s="50"/>
    </row>
    <row r="204" spans="1:18" ht="24.95" customHeight="1">
      <c r="A204" s="78"/>
      <c r="B204" s="79"/>
      <c r="C204" s="80"/>
      <c r="D204" s="81"/>
      <c r="E204" s="81"/>
      <c r="F204" s="81"/>
      <c r="G204" s="82"/>
      <c r="H204" s="81"/>
      <c r="I204" s="81"/>
      <c r="J204" s="85"/>
      <c r="K204" s="85"/>
      <c r="L204" s="86"/>
      <c r="M204" s="87"/>
      <c r="N204" s="86"/>
      <c r="O204" s="87"/>
      <c r="P204" s="87"/>
      <c r="Q204" s="88"/>
      <c r="R204" s="50"/>
    </row>
    <row r="205" spans="1:18" ht="24.95" customHeight="1">
      <c r="A205" s="78"/>
      <c r="B205" s="79"/>
      <c r="C205" s="80"/>
      <c r="D205" s="81"/>
      <c r="E205" s="81"/>
      <c r="F205" s="81"/>
      <c r="G205" s="82"/>
      <c r="H205" s="81"/>
      <c r="I205" s="81"/>
      <c r="J205" s="85"/>
      <c r="K205" s="85"/>
      <c r="L205" s="86"/>
      <c r="M205" s="87"/>
      <c r="N205" s="86"/>
      <c r="O205" s="87"/>
      <c r="P205" s="87"/>
      <c r="Q205" s="88"/>
      <c r="R205" s="50"/>
    </row>
    <row r="206" spans="1:18" ht="24.95" customHeight="1">
      <c r="A206" s="78"/>
      <c r="B206" s="79"/>
      <c r="C206" s="80"/>
      <c r="D206" s="81"/>
      <c r="E206" s="81"/>
      <c r="F206" s="81"/>
      <c r="G206" s="82"/>
      <c r="H206" s="81"/>
      <c r="I206" s="81"/>
      <c r="J206" s="85"/>
      <c r="K206" s="85"/>
      <c r="L206" s="86"/>
      <c r="M206" s="87"/>
      <c r="N206" s="86"/>
      <c r="O206" s="87"/>
      <c r="P206" s="87"/>
      <c r="Q206" s="88"/>
      <c r="R206" s="50"/>
    </row>
    <row r="207" spans="1:18" ht="24.95" customHeight="1">
      <c r="A207" s="78"/>
      <c r="B207" s="79"/>
      <c r="C207" s="80"/>
      <c r="D207" s="81"/>
      <c r="E207" s="81"/>
      <c r="F207" s="81"/>
      <c r="G207" s="82"/>
      <c r="H207" s="81"/>
      <c r="I207" s="81"/>
      <c r="J207" s="85"/>
      <c r="K207" s="85"/>
      <c r="L207" s="86"/>
      <c r="M207" s="87"/>
      <c r="N207" s="86"/>
      <c r="O207" s="87"/>
      <c r="P207" s="87"/>
      <c r="Q207" s="88"/>
      <c r="R207" s="50"/>
    </row>
    <row r="208" spans="1:18" ht="24.95" customHeight="1">
      <c r="A208" s="78"/>
      <c r="B208" s="79"/>
      <c r="C208" s="80"/>
      <c r="D208" s="81"/>
      <c r="E208" s="81"/>
      <c r="F208" s="81"/>
      <c r="G208" s="82"/>
      <c r="H208" s="81"/>
      <c r="I208" s="81"/>
      <c r="J208" s="85"/>
      <c r="K208" s="85"/>
      <c r="L208" s="86"/>
      <c r="M208" s="87"/>
      <c r="N208" s="86"/>
      <c r="O208" s="87"/>
      <c r="P208" s="87"/>
      <c r="Q208" s="88"/>
      <c r="R208" s="50"/>
    </row>
    <row r="209" spans="1:18" ht="24.95" customHeight="1">
      <c r="A209" s="78"/>
      <c r="B209" s="79"/>
      <c r="C209" s="80"/>
      <c r="D209" s="81"/>
      <c r="E209" s="81"/>
      <c r="F209" s="81"/>
      <c r="G209" s="82"/>
      <c r="H209" s="81"/>
      <c r="I209" s="81"/>
      <c r="J209" s="85"/>
      <c r="K209" s="85"/>
      <c r="L209" s="86"/>
      <c r="M209" s="87"/>
      <c r="N209" s="86"/>
      <c r="O209" s="87"/>
      <c r="P209" s="87"/>
      <c r="Q209" s="88"/>
      <c r="R209" s="50"/>
    </row>
    <row r="210" spans="1:18" ht="24.95" customHeight="1">
      <c r="A210" s="78"/>
      <c r="B210" s="79"/>
      <c r="C210" s="80"/>
      <c r="D210" s="81"/>
      <c r="E210" s="81"/>
      <c r="F210" s="81"/>
      <c r="G210" s="82"/>
      <c r="H210" s="81"/>
      <c r="I210" s="81"/>
      <c r="J210" s="85"/>
      <c r="K210" s="85"/>
      <c r="L210" s="86"/>
      <c r="M210" s="87"/>
      <c r="N210" s="86"/>
      <c r="O210" s="87"/>
      <c r="P210" s="87"/>
      <c r="Q210" s="88"/>
      <c r="R210" s="50"/>
    </row>
    <row r="211" spans="1:18" ht="24.95" customHeight="1">
      <c r="A211" s="78"/>
      <c r="B211" s="79"/>
      <c r="C211" s="80"/>
      <c r="D211" s="81"/>
      <c r="E211" s="81"/>
      <c r="F211" s="81"/>
      <c r="G211" s="82"/>
      <c r="H211" s="81"/>
      <c r="I211" s="81"/>
      <c r="J211" s="85"/>
      <c r="K211" s="85"/>
      <c r="L211" s="86"/>
      <c r="M211" s="87"/>
      <c r="N211" s="86"/>
      <c r="O211" s="87"/>
      <c r="P211" s="87"/>
      <c r="Q211" s="88"/>
      <c r="R211" s="50"/>
    </row>
    <row r="212" spans="1:18" ht="24.95" customHeight="1">
      <c r="A212" s="78"/>
      <c r="B212" s="79"/>
      <c r="C212" s="80"/>
      <c r="D212" s="81"/>
      <c r="E212" s="81"/>
      <c r="F212" s="81"/>
      <c r="G212" s="82"/>
      <c r="H212" s="81"/>
      <c r="I212" s="81"/>
      <c r="J212" s="85"/>
      <c r="K212" s="85"/>
      <c r="L212" s="86"/>
      <c r="M212" s="87"/>
      <c r="N212" s="86"/>
      <c r="O212" s="87"/>
      <c r="P212" s="87"/>
      <c r="Q212" s="88"/>
      <c r="R212" s="50"/>
    </row>
    <row r="213" spans="1:18" ht="24.95" customHeight="1">
      <c r="A213" s="89"/>
      <c r="B213" s="90"/>
      <c r="C213" s="91"/>
      <c r="D213" s="92"/>
      <c r="E213" s="92"/>
      <c r="F213" s="92"/>
      <c r="G213" s="93"/>
      <c r="H213" s="92"/>
      <c r="I213" s="94"/>
      <c r="J213" s="95"/>
      <c r="K213" s="96"/>
      <c r="L213" s="97"/>
      <c r="M213" s="98"/>
      <c r="N213" s="97"/>
      <c r="O213" s="98"/>
      <c r="P213" s="98"/>
      <c r="Q213" s="99"/>
      <c r="R213" s="50"/>
    </row>
    <row r="214" spans="1:18" ht="24.95" customHeight="1">
      <c r="A214" s="100"/>
      <c r="B214" s="101"/>
      <c r="C214" s="102" t="str">
        <f>"รวมราคา" &amp;TEXT(C189,0)</f>
        <v>รวมราคาปรับปรุงห้อง 27126</v>
      </c>
      <c r="D214" s="103"/>
      <c r="E214" s="103"/>
      <c r="F214" s="103"/>
      <c r="G214" s="104"/>
      <c r="H214" s="103"/>
      <c r="I214" s="105"/>
      <c r="J214" s="106"/>
      <c r="K214" s="107"/>
      <c r="L214" s="108"/>
      <c r="M214" s="110"/>
      <c r="N214" s="110"/>
      <c r="O214" s="110"/>
      <c r="P214" s="110"/>
      <c r="Q214" s="109"/>
      <c r="R214" s="50"/>
    </row>
    <row r="215" spans="1:18" ht="24.95" customHeight="1">
      <c r="A215" s="52"/>
      <c r="B215" s="117">
        <v>7</v>
      </c>
      <c r="C215" s="42" t="s">
        <v>78</v>
      </c>
      <c r="D215" s="43"/>
      <c r="E215" s="43"/>
      <c r="F215" s="43"/>
      <c r="G215" s="44"/>
      <c r="H215" s="43"/>
      <c r="I215" s="45"/>
      <c r="J215" s="77"/>
      <c r="K215" s="46"/>
      <c r="L215" s="47"/>
      <c r="M215" s="48"/>
      <c r="N215" s="47"/>
      <c r="O215" s="48"/>
      <c r="P215" s="48"/>
      <c r="Q215" s="56"/>
      <c r="R215" s="50"/>
    </row>
    <row r="216" spans="1:18" ht="24.95" customHeight="1">
      <c r="A216" s="52"/>
      <c r="B216" s="41">
        <v>7.1</v>
      </c>
      <c r="C216" s="53" t="s">
        <v>110</v>
      </c>
      <c r="D216" s="43"/>
      <c r="E216" s="43"/>
      <c r="F216" s="43"/>
      <c r="G216" s="44"/>
      <c r="H216" s="43"/>
      <c r="I216" s="45"/>
      <c r="J216" s="77"/>
      <c r="K216" s="46" t="s">
        <v>25</v>
      </c>
      <c r="L216" s="47"/>
      <c r="M216" s="48"/>
      <c r="N216" s="47"/>
      <c r="O216" s="48"/>
      <c r="P216" s="48"/>
      <c r="Q216" s="56"/>
      <c r="R216" s="50"/>
    </row>
    <row r="217" spans="1:18" ht="24.95" customHeight="1">
      <c r="A217" s="52"/>
      <c r="B217" s="41">
        <v>7.2</v>
      </c>
      <c r="C217" s="53" t="s">
        <v>62</v>
      </c>
      <c r="D217" s="43"/>
      <c r="E217" s="43"/>
      <c r="F217" s="43"/>
      <c r="G217" s="44"/>
      <c r="H217" s="43"/>
      <c r="I217" s="45"/>
      <c r="J217" s="77"/>
      <c r="K217" s="46" t="s">
        <v>25</v>
      </c>
      <c r="L217" s="47"/>
      <c r="M217" s="48"/>
      <c r="N217" s="47"/>
      <c r="O217" s="48"/>
      <c r="P217" s="48"/>
      <c r="Q217" s="56"/>
      <c r="R217" s="50"/>
    </row>
    <row r="218" spans="1:18" ht="24.95" customHeight="1">
      <c r="A218" s="52"/>
      <c r="B218" s="41">
        <v>7.3</v>
      </c>
      <c r="C218" s="80" t="s">
        <v>114</v>
      </c>
      <c r="D218" s="43"/>
      <c r="E218" s="43"/>
      <c r="F218" s="43"/>
      <c r="G218" s="44"/>
      <c r="H218" s="43"/>
      <c r="I218" s="45"/>
      <c r="J218" s="77"/>
      <c r="K218" s="46" t="s">
        <v>22</v>
      </c>
      <c r="L218" s="47"/>
      <c r="M218" s="48"/>
      <c r="N218" s="47"/>
      <c r="O218" s="48"/>
      <c r="P218" s="48"/>
      <c r="Q218" s="56"/>
      <c r="R218" s="50"/>
    </row>
    <row r="219" spans="1:18" ht="24.95" customHeight="1">
      <c r="A219" s="78"/>
      <c r="B219" s="79">
        <v>7.4</v>
      </c>
      <c r="C219" s="80" t="s">
        <v>91</v>
      </c>
      <c r="D219" s="81"/>
      <c r="E219" s="81"/>
      <c r="F219" s="81"/>
      <c r="G219" s="82"/>
      <c r="H219" s="81"/>
      <c r="I219" s="81"/>
      <c r="J219" s="85"/>
      <c r="K219" s="85"/>
      <c r="L219" s="86"/>
      <c r="M219" s="48"/>
      <c r="N219" s="86"/>
      <c r="O219" s="48"/>
      <c r="P219" s="48"/>
      <c r="Q219" s="88"/>
      <c r="R219" s="50"/>
    </row>
    <row r="220" spans="1:18" ht="24.95" customHeight="1">
      <c r="A220" s="78"/>
      <c r="B220" s="79" t="s">
        <v>24</v>
      </c>
      <c r="C220" s="80" t="s">
        <v>75</v>
      </c>
      <c r="D220" s="81"/>
      <c r="E220" s="81"/>
      <c r="F220" s="81"/>
      <c r="G220" s="82"/>
      <c r="H220" s="81"/>
      <c r="I220" s="81"/>
      <c r="J220" s="85"/>
      <c r="K220" s="85" t="s">
        <v>25</v>
      </c>
      <c r="L220" s="86"/>
      <c r="M220" s="48"/>
      <c r="N220" s="86"/>
      <c r="O220" s="48"/>
      <c r="P220" s="48"/>
      <c r="Q220" s="88"/>
      <c r="R220" s="50"/>
    </row>
    <row r="221" spans="1:18" ht="24.95" customHeight="1">
      <c r="A221" s="78"/>
      <c r="B221" s="79" t="s">
        <v>24</v>
      </c>
      <c r="C221" s="80" t="s">
        <v>123</v>
      </c>
      <c r="D221" s="81"/>
      <c r="E221" s="81"/>
      <c r="F221" s="81"/>
      <c r="G221" s="82"/>
      <c r="H221" s="81"/>
      <c r="I221" s="81"/>
      <c r="J221" s="85"/>
      <c r="K221" s="85" t="s">
        <v>25</v>
      </c>
      <c r="L221" s="86"/>
      <c r="M221" s="48"/>
      <c r="N221" s="86"/>
      <c r="O221" s="48"/>
      <c r="P221" s="48"/>
      <c r="Q221" s="88"/>
      <c r="R221" s="50"/>
    </row>
    <row r="222" spans="1:18" ht="24.95" customHeight="1">
      <c r="A222" s="78"/>
      <c r="B222" s="79" t="s">
        <v>24</v>
      </c>
      <c r="C222" s="53" t="s">
        <v>110</v>
      </c>
      <c r="D222" s="81"/>
      <c r="E222" s="81"/>
      <c r="F222" s="81"/>
      <c r="G222" s="82"/>
      <c r="H222" s="81"/>
      <c r="I222" s="81"/>
      <c r="J222" s="85"/>
      <c r="K222" s="85" t="s">
        <v>25</v>
      </c>
      <c r="L222" s="86"/>
      <c r="M222" s="48"/>
      <c r="N222" s="86"/>
      <c r="O222" s="48"/>
      <c r="P222" s="48"/>
      <c r="Q222" s="88"/>
      <c r="R222" s="50"/>
    </row>
    <row r="223" spans="1:18" ht="24.95" customHeight="1">
      <c r="A223" s="78"/>
      <c r="B223" s="79" t="s">
        <v>24</v>
      </c>
      <c r="C223" s="80" t="s">
        <v>62</v>
      </c>
      <c r="D223" s="81"/>
      <c r="E223" s="81"/>
      <c r="F223" s="81"/>
      <c r="G223" s="82"/>
      <c r="H223" s="81"/>
      <c r="I223" s="81"/>
      <c r="J223" s="85"/>
      <c r="K223" s="85" t="s">
        <v>25</v>
      </c>
      <c r="L223" s="86"/>
      <c r="M223" s="48"/>
      <c r="N223" s="86"/>
      <c r="O223" s="48"/>
      <c r="P223" s="48"/>
      <c r="Q223" s="88"/>
      <c r="R223" s="50"/>
    </row>
    <row r="224" spans="1:18" ht="24.95" customHeight="1">
      <c r="A224" s="52"/>
      <c r="B224" s="41">
        <v>7.5</v>
      </c>
      <c r="C224" s="53" t="s">
        <v>29</v>
      </c>
      <c r="D224" s="43"/>
      <c r="E224" s="43"/>
      <c r="F224" s="43"/>
      <c r="G224" s="44"/>
      <c r="H224" s="43"/>
      <c r="I224" s="45"/>
      <c r="J224" s="77"/>
      <c r="K224" s="46"/>
      <c r="L224" s="47"/>
      <c r="M224" s="48"/>
      <c r="N224" s="47"/>
      <c r="O224" s="48"/>
      <c r="P224" s="48"/>
      <c r="Q224" s="56"/>
      <c r="R224" s="50"/>
    </row>
    <row r="225" spans="1:18" ht="24.95" customHeight="1">
      <c r="A225" s="78"/>
      <c r="B225" s="79" t="s">
        <v>24</v>
      </c>
      <c r="C225" s="80" t="s">
        <v>94</v>
      </c>
      <c r="D225" s="81"/>
      <c r="E225" s="81"/>
      <c r="F225" s="81"/>
      <c r="G225" s="82"/>
      <c r="H225" s="81"/>
      <c r="I225" s="81"/>
      <c r="J225" s="85"/>
      <c r="K225" s="85" t="s">
        <v>22</v>
      </c>
      <c r="L225" s="86"/>
      <c r="M225" s="48"/>
      <c r="N225" s="86"/>
      <c r="O225" s="48"/>
      <c r="P225" s="48"/>
      <c r="Q225" s="88"/>
      <c r="R225" s="50"/>
    </row>
    <row r="226" spans="1:18" ht="24.95" customHeight="1">
      <c r="A226" s="78"/>
      <c r="B226" s="79" t="s">
        <v>24</v>
      </c>
      <c r="C226" s="80" t="s">
        <v>96</v>
      </c>
      <c r="D226" s="81"/>
      <c r="E226" s="81"/>
      <c r="F226" s="81"/>
      <c r="G226" s="82"/>
      <c r="H226" s="81"/>
      <c r="I226" s="81"/>
      <c r="J226" s="85"/>
      <c r="K226" s="85" t="s">
        <v>25</v>
      </c>
      <c r="L226" s="86"/>
      <c r="M226" s="48"/>
      <c r="N226" s="86"/>
      <c r="O226" s="48"/>
      <c r="P226" s="48"/>
      <c r="Q226" s="88"/>
      <c r="R226" s="50"/>
    </row>
    <row r="227" spans="1:18" ht="24.95" customHeight="1">
      <c r="A227" s="78"/>
      <c r="B227" s="79" t="s">
        <v>24</v>
      </c>
      <c r="C227" s="80" t="s">
        <v>95</v>
      </c>
      <c r="D227" s="81"/>
      <c r="E227" s="81"/>
      <c r="F227" s="81"/>
      <c r="G227" s="82"/>
      <c r="H227" s="81"/>
      <c r="I227" s="81"/>
      <c r="J227" s="85"/>
      <c r="K227" s="85" t="s">
        <v>92</v>
      </c>
      <c r="L227" s="86"/>
      <c r="M227" s="48"/>
      <c r="N227" s="86"/>
      <c r="O227" s="48"/>
      <c r="P227" s="48"/>
      <c r="Q227" s="88"/>
      <c r="R227" s="50"/>
    </row>
    <row r="228" spans="1:18" ht="24.95" customHeight="1">
      <c r="A228" s="78"/>
      <c r="B228" s="79" t="s">
        <v>24</v>
      </c>
      <c r="C228" s="80" t="s">
        <v>93</v>
      </c>
      <c r="D228" s="81"/>
      <c r="E228" s="81"/>
      <c r="F228" s="81"/>
      <c r="G228" s="82"/>
      <c r="H228" s="81"/>
      <c r="I228" s="81"/>
      <c r="J228" s="85"/>
      <c r="K228" s="85" t="s">
        <v>22</v>
      </c>
      <c r="L228" s="86"/>
      <c r="M228" s="48"/>
      <c r="N228" s="86"/>
      <c r="O228" s="48"/>
      <c r="P228" s="48"/>
      <c r="Q228" s="88"/>
      <c r="R228" s="50"/>
    </row>
    <row r="229" spans="1:18" ht="24.95" customHeight="1">
      <c r="A229" s="78"/>
      <c r="B229" s="79"/>
      <c r="C229" s="80"/>
      <c r="D229" s="81"/>
      <c r="E229" s="81"/>
      <c r="F229" s="81"/>
      <c r="G229" s="82"/>
      <c r="H229" s="81"/>
      <c r="I229" s="81"/>
      <c r="J229" s="85"/>
      <c r="K229" s="85"/>
      <c r="L229" s="86"/>
      <c r="M229" s="48"/>
      <c r="N229" s="86"/>
      <c r="O229" s="87"/>
      <c r="P229" s="87"/>
      <c r="Q229" s="88"/>
      <c r="R229" s="50"/>
    </row>
    <row r="230" spans="1:18" ht="24.95" customHeight="1">
      <c r="A230" s="78"/>
      <c r="B230" s="79"/>
      <c r="C230" s="80"/>
      <c r="D230" s="81"/>
      <c r="E230" s="81"/>
      <c r="F230" s="81"/>
      <c r="G230" s="82"/>
      <c r="H230" s="81"/>
      <c r="I230" s="81"/>
      <c r="J230" s="85"/>
      <c r="K230" s="85"/>
      <c r="L230" s="86"/>
      <c r="M230" s="87"/>
      <c r="N230" s="86"/>
      <c r="O230" s="87"/>
      <c r="P230" s="87"/>
      <c r="Q230" s="88"/>
      <c r="R230" s="50"/>
    </row>
    <row r="231" spans="1:18" ht="24.95" customHeight="1">
      <c r="A231" s="78"/>
      <c r="B231" s="79"/>
      <c r="C231" s="80"/>
      <c r="D231" s="81"/>
      <c r="E231" s="81"/>
      <c r="F231" s="81"/>
      <c r="G231" s="82"/>
      <c r="H231" s="81"/>
      <c r="I231" s="81"/>
      <c r="J231" s="85"/>
      <c r="K231" s="85"/>
      <c r="L231" s="86"/>
      <c r="M231" s="87"/>
      <c r="N231" s="86"/>
      <c r="O231" s="87"/>
      <c r="P231" s="87"/>
      <c r="Q231" s="88"/>
      <c r="R231" s="50"/>
    </row>
    <row r="232" spans="1:18" ht="24.95" customHeight="1">
      <c r="A232" s="78"/>
      <c r="B232" s="79"/>
      <c r="C232" s="80"/>
      <c r="D232" s="81"/>
      <c r="E232" s="81"/>
      <c r="F232" s="81"/>
      <c r="G232" s="82"/>
      <c r="H232" s="81"/>
      <c r="I232" s="81"/>
      <c r="J232" s="85"/>
      <c r="K232" s="85"/>
      <c r="L232" s="86"/>
      <c r="M232" s="87"/>
      <c r="N232" s="86"/>
      <c r="O232" s="87"/>
      <c r="P232" s="87"/>
      <c r="Q232" s="88"/>
      <c r="R232" s="50"/>
    </row>
    <row r="233" spans="1:18" ht="24.95" customHeight="1">
      <c r="A233" s="78"/>
      <c r="B233" s="79"/>
      <c r="C233" s="80"/>
      <c r="D233" s="81"/>
      <c r="E233" s="81"/>
      <c r="F233" s="81"/>
      <c r="G233" s="82"/>
      <c r="H233" s="81"/>
      <c r="I233" s="81"/>
      <c r="J233" s="85"/>
      <c r="K233" s="85"/>
      <c r="L233" s="86"/>
      <c r="M233" s="87"/>
      <c r="N233" s="86"/>
      <c r="O233" s="87"/>
      <c r="P233" s="87"/>
      <c r="Q233" s="88"/>
      <c r="R233" s="50"/>
    </row>
    <row r="234" spans="1:18" ht="24.95" customHeight="1">
      <c r="A234" s="78"/>
      <c r="B234" s="79"/>
      <c r="C234" s="80"/>
      <c r="D234" s="81"/>
      <c r="E234" s="81"/>
      <c r="F234" s="81"/>
      <c r="G234" s="82"/>
      <c r="H234" s="81"/>
      <c r="I234" s="81"/>
      <c r="J234" s="85"/>
      <c r="K234" s="85"/>
      <c r="L234" s="86"/>
      <c r="M234" s="87"/>
      <c r="N234" s="86"/>
      <c r="O234" s="87"/>
      <c r="P234" s="87"/>
      <c r="Q234" s="88"/>
      <c r="R234" s="50"/>
    </row>
    <row r="235" spans="1:18" ht="24.95" customHeight="1">
      <c r="A235" s="78"/>
      <c r="B235" s="79"/>
      <c r="C235" s="80"/>
      <c r="D235" s="81"/>
      <c r="E235" s="81"/>
      <c r="F235" s="81"/>
      <c r="G235" s="82"/>
      <c r="H235" s="81"/>
      <c r="I235" s="81"/>
      <c r="J235" s="85"/>
      <c r="K235" s="85"/>
      <c r="L235" s="86"/>
      <c r="M235" s="87"/>
      <c r="N235" s="86"/>
      <c r="O235" s="87"/>
      <c r="P235" s="87"/>
      <c r="Q235" s="88"/>
      <c r="R235" s="50"/>
    </row>
    <row r="236" spans="1:18" ht="24.95" customHeight="1">
      <c r="A236" s="78"/>
      <c r="B236" s="79"/>
      <c r="C236" s="80"/>
      <c r="D236" s="81"/>
      <c r="E236" s="81"/>
      <c r="F236" s="81"/>
      <c r="G236" s="82"/>
      <c r="H236" s="81"/>
      <c r="I236" s="81"/>
      <c r="J236" s="85"/>
      <c r="K236" s="85"/>
      <c r="L236" s="86"/>
      <c r="M236" s="87"/>
      <c r="N236" s="86"/>
      <c r="O236" s="87"/>
      <c r="P236" s="87"/>
      <c r="Q236" s="88"/>
      <c r="R236" s="50"/>
    </row>
    <row r="237" spans="1:18" ht="24.95" customHeight="1">
      <c r="A237" s="78"/>
      <c r="B237" s="79"/>
      <c r="C237" s="80"/>
      <c r="D237" s="81"/>
      <c r="E237" s="81"/>
      <c r="F237" s="81"/>
      <c r="G237" s="82"/>
      <c r="H237" s="81"/>
      <c r="I237" s="81"/>
      <c r="J237" s="85"/>
      <c r="K237" s="85"/>
      <c r="L237" s="86"/>
      <c r="M237" s="87"/>
      <c r="N237" s="86"/>
      <c r="O237" s="87"/>
      <c r="P237" s="87"/>
      <c r="Q237" s="88"/>
      <c r="R237" s="50"/>
    </row>
    <row r="238" spans="1:18" ht="24.95" customHeight="1">
      <c r="A238" s="78"/>
      <c r="B238" s="79"/>
      <c r="C238" s="80"/>
      <c r="D238" s="81"/>
      <c r="E238" s="81"/>
      <c r="F238" s="81"/>
      <c r="G238" s="82"/>
      <c r="H238" s="81"/>
      <c r="I238" s="81"/>
      <c r="J238" s="85"/>
      <c r="K238" s="85"/>
      <c r="L238" s="86"/>
      <c r="M238" s="87"/>
      <c r="N238" s="86"/>
      <c r="O238" s="87"/>
      <c r="P238" s="87"/>
      <c r="Q238" s="88"/>
      <c r="R238" s="50"/>
    </row>
    <row r="239" spans="1:18" ht="24.95" customHeight="1">
      <c r="A239" s="89"/>
      <c r="B239" s="90"/>
      <c r="C239" s="91"/>
      <c r="D239" s="92"/>
      <c r="E239" s="92"/>
      <c r="F239" s="92"/>
      <c r="G239" s="93"/>
      <c r="H239" s="92"/>
      <c r="I239" s="94"/>
      <c r="J239" s="95"/>
      <c r="K239" s="96"/>
      <c r="L239" s="97"/>
      <c r="M239" s="98"/>
      <c r="N239" s="97"/>
      <c r="O239" s="98"/>
      <c r="P239" s="98"/>
      <c r="Q239" s="99"/>
      <c r="R239" s="50"/>
    </row>
    <row r="240" spans="1:18" ht="24.95" customHeight="1">
      <c r="A240" s="100"/>
      <c r="B240" s="101"/>
      <c r="C240" s="102" t="str">
        <f>"รวมราคา" &amp;TEXT(C215,0)</f>
        <v>รวมราคาปรับปรุงห้อง 27127</v>
      </c>
      <c r="D240" s="103"/>
      <c r="E240" s="103"/>
      <c r="F240" s="103"/>
      <c r="G240" s="104"/>
      <c r="H240" s="103"/>
      <c r="I240" s="105"/>
      <c r="J240" s="106"/>
      <c r="K240" s="107"/>
      <c r="L240" s="108"/>
      <c r="M240" s="110"/>
      <c r="N240" s="110"/>
      <c r="O240" s="110"/>
      <c r="P240" s="110"/>
      <c r="Q240" s="109"/>
      <c r="R240" s="50"/>
    </row>
    <row r="241" spans="1:18" ht="24.95" customHeight="1">
      <c r="A241" s="52"/>
      <c r="B241" s="117">
        <v>8</v>
      </c>
      <c r="C241" s="42" t="s">
        <v>79</v>
      </c>
      <c r="D241" s="43"/>
      <c r="E241" s="43"/>
      <c r="F241" s="43"/>
      <c r="G241" s="44"/>
      <c r="H241" s="43"/>
      <c r="I241" s="45"/>
      <c r="J241" s="77"/>
      <c r="K241" s="46"/>
      <c r="L241" s="47"/>
      <c r="M241" s="48"/>
      <c r="N241" s="47"/>
      <c r="O241" s="48"/>
      <c r="P241" s="48"/>
      <c r="Q241" s="56"/>
      <c r="R241" s="50"/>
    </row>
    <row r="242" spans="1:18" ht="24.95" customHeight="1">
      <c r="A242" s="52"/>
      <c r="B242" s="41">
        <v>8.1</v>
      </c>
      <c r="C242" s="53" t="s">
        <v>110</v>
      </c>
      <c r="D242" s="43"/>
      <c r="E242" s="43"/>
      <c r="F242" s="43"/>
      <c r="G242" s="44"/>
      <c r="H242" s="43"/>
      <c r="I242" s="45"/>
      <c r="J242" s="77"/>
      <c r="K242" s="46" t="s">
        <v>25</v>
      </c>
      <c r="L242" s="47"/>
      <c r="M242" s="48"/>
      <c r="N242" s="47"/>
      <c r="O242" s="48"/>
      <c r="P242" s="48"/>
      <c r="Q242" s="56"/>
      <c r="R242" s="50"/>
    </row>
    <row r="243" spans="1:18" ht="24.95" customHeight="1">
      <c r="A243" s="52"/>
      <c r="B243" s="41">
        <v>8.1999999999999993</v>
      </c>
      <c r="C243" s="53" t="s">
        <v>62</v>
      </c>
      <c r="D243" s="43"/>
      <c r="E243" s="43"/>
      <c r="F243" s="43"/>
      <c r="G243" s="44"/>
      <c r="H243" s="43"/>
      <c r="I243" s="45"/>
      <c r="J243" s="77"/>
      <c r="K243" s="46" t="s">
        <v>25</v>
      </c>
      <c r="L243" s="47"/>
      <c r="M243" s="48"/>
      <c r="N243" s="47"/>
      <c r="O243" s="48"/>
      <c r="P243" s="48"/>
      <c r="Q243" s="56"/>
      <c r="R243" s="50"/>
    </row>
    <row r="244" spans="1:18" ht="24.95" customHeight="1">
      <c r="A244" s="52"/>
      <c r="B244" s="41">
        <v>8.3000000000000007</v>
      </c>
      <c r="C244" s="80" t="s">
        <v>114</v>
      </c>
      <c r="D244" s="43"/>
      <c r="E244" s="43"/>
      <c r="F244" s="43"/>
      <c r="G244" s="44"/>
      <c r="H244" s="43"/>
      <c r="I244" s="45"/>
      <c r="J244" s="77"/>
      <c r="K244" s="46" t="s">
        <v>22</v>
      </c>
      <c r="L244" s="47"/>
      <c r="M244" s="48"/>
      <c r="N244" s="47"/>
      <c r="O244" s="48"/>
      <c r="P244" s="48"/>
      <c r="Q244" s="56"/>
      <c r="R244" s="50"/>
    </row>
    <row r="245" spans="1:18" ht="24.95" customHeight="1">
      <c r="A245" s="78"/>
      <c r="B245" s="79">
        <v>8.4</v>
      </c>
      <c r="C245" s="80" t="s">
        <v>91</v>
      </c>
      <c r="D245" s="81"/>
      <c r="E245" s="81"/>
      <c r="F245" s="81"/>
      <c r="G245" s="82"/>
      <c r="H245" s="81"/>
      <c r="I245" s="81"/>
      <c r="J245" s="85"/>
      <c r="K245" s="85"/>
      <c r="L245" s="86"/>
      <c r="M245" s="48"/>
      <c r="N245" s="86"/>
      <c r="O245" s="48"/>
      <c r="P245" s="48"/>
      <c r="Q245" s="88"/>
      <c r="R245" s="50"/>
    </row>
    <row r="246" spans="1:18" ht="24.95" customHeight="1">
      <c r="A246" s="78"/>
      <c r="B246" s="79" t="s">
        <v>24</v>
      </c>
      <c r="C246" s="80" t="s">
        <v>75</v>
      </c>
      <c r="D246" s="81"/>
      <c r="E246" s="81"/>
      <c r="F246" s="81"/>
      <c r="G246" s="82"/>
      <c r="H246" s="81"/>
      <c r="I246" s="81"/>
      <c r="J246" s="85"/>
      <c r="K246" s="85" t="s">
        <v>25</v>
      </c>
      <c r="L246" s="86"/>
      <c r="M246" s="48"/>
      <c r="N246" s="86"/>
      <c r="O246" s="48"/>
      <c r="P246" s="48"/>
      <c r="Q246" s="88"/>
      <c r="R246" s="50"/>
    </row>
    <row r="247" spans="1:18" ht="24.95" customHeight="1">
      <c r="A247" s="78"/>
      <c r="B247" s="79" t="s">
        <v>24</v>
      </c>
      <c r="C247" s="80" t="s">
        <v>87</v>
      </c>
      <c r="D247" s="81"/>
      <c r="E247" s="81"/>
      <c r="F247" s="81"/>
      <c r="G247" s="82"/>
      <c r="H247" s="81"/>
      <c r="I247" s="81"/>
      <c r="J247" s="85"/>
      <c r="K247" s="85" t="s">
        <v>25</v>
      </c>
      <c r="L247" s="86"/>
      <c r="M247" s="48"/>
      <c r="N247" s="86"/>
      <c r="O247" s="48"/>
      <c r="P247" s="48"/>
      <c r="Q247" s="88"/>
      <c r="R247" s="50"/>
    </row>
    <row r="248" spans="1:18" ht="24.95" customHeight="1">
      <c r="A248" s="78"/>
      <c r="B248" s="79" t="s">
        <v>24</v>
      </c>
      <c r="C248" s="53" t="s">
        <v>110</v>
      </c>
      <c r="D248" s="81"/>
      <c r="E248" s="81"/>
      <c r="F248" s="81"/>
      <c r="G248" s="82"/>
      <c r="H248" s="81"/>
      <c r="I248" s="81"/>
      <c r="J248" s="85"/>
      <c r="K248" s="85" t="s">
        <v>25</v>
      </c>
      <c r="L248" s="86"/>
      <c r="M248" s="48"/>
      <c r="N248" s="86"/>
      <c r="O248" s="48"/>
      <c r="P248" s="48"/>
      <c r="Q248" s="88"/>
      <c r="R248" s="50"/>
    </row>
    <row r="249" spans="1:18" ht="24.95" customHeight="1">
      <c r="A249" s="78"/>
      <c r="B249" s="79" t="s">
        <v>24</v>
      </c>
      <c r="C249" s="80" t="s">
        <v>62</v>
      </c>
      <c r="D249" s="81"/>
      <c r="E249" s="81"/>
      <c r="F249" s="81"/>
      <c r="G249" s="82"/>
      <c r="H249" s="81"/>
      <c r="I249" s="81"/>
      <c r="J249" s="85"/>
      <c r="K249" s="85" t="s">
        <v>25</v>
      </c>
      <c r="L249" s="86"/>
      <c r="M249" s="48"/>
      <c r="N249" s="86"/>
      <c r="O249" s="48"/>
      <c r="P249" s="48"/>
      <c r="Q249" s="88"/>
      <c r="R249" s="50"/>
    </row>
    <row r="250" spans="1:18" ht="24.95" customHeight="1">
      <c r="A250" s="52"/>
      <c r="B250" s="41">
        <v>8.5</v>
      </c>
      <c r="C250" s="53" t="s">
        <v>29</v>
      </c>
      <c r="D250" s="43"/>
      <c r="E250" s="43"/>
      <c r="F250" s="43"/>
      <c r="G250" s="44"/>
      <c r="H250" s="43"/>
      <c r="I250" s="45"/>
      <c r="J250" s="77"/>
      <c r="K250" s="46"/>
      <c r="L250" s="47"/>
      <c r="M250" s="48"/>
      <c r="N250" s="47"/>
      <c r="O250" s="48"/>
      <c r="P250" s="48"/>
      <c r="Q250" s="56"/>
      <c r="R250" s="50"/>
    </row>
    <row r="251" spans="1:18" ht="24.95" customHeight="1">
      <c r="A251" s="78"/>
      <c r="B251" s="79" t="s">
        <v>24</v>
      </c>
      <c r="C251" s="80" t="s">
        <v>94</v>
      </c>
      <c r="D251" s="81"/>
      <c r="E251" s="81"/>
      <c r="F251" s="81"/>
      <c r="G251" s="82"/>
      <c r="H251" s="81"/>
      <c r="I251" s="81"/>
      <c r="J251" s="85"/>
      <c r="K251" s="85" t="s">
        <v>22</v>
      </c>
      <c r="L251" s="86"/>
      <c r="M251" s="48"/>
      <c r="N251" s="86"/>
      <c r="O251" s="48"/>
      <c r="P251" s="48"/>
      <c r="Q251" s="88"/>
      <c r="R251" s="50"/>
    </row>
    <row r="252" spans="1:18" ht="24.95" customHeight="1">
      <c r="A252" s="78"/>
      <c r="B252" s="79" t="s">
        <v>24</v>
      </c>
      <c r="C252" s="80" t="s">
        <v>96</v>
      </c>
      <c r="D252" s="81"/>
      <c r="E252" s="81"/>
      <c r="F252" s="81"/>
      <c r="G252" s="82"/>
      <c r="H252" s="81"/>
      <c r="I252" s="81"/>
      <c r="J252" s="85"/>
      <c r="K252" s="85" t="s">
        <v>25</v>
      </c>
      <c r="L252" s="86"/>
      <c r="M252" s="48"/>
      <c r="N252" s="86"/>
      <c r="O252" s="48"/>
      <c r="P252" s="48"/>
      <c r="Q252" s="88"/>
      <c r="R252" s="50"/>
    </row>
    <row r="253" spans="1:18" ht="24.95" customHeight="1">
      <c r="A253" s="78"/>
      <c r="B253" s="79" t="s">
        <v>24</v>
      </c>
      <c r="C253" s="80" t="s">
        <v>95</v>
      </c>
      <c r="D253" s="81"/>
      <c r="E253" s="81"/>
      <c r="F253" s="81"/>
      <c r="G253" s="82"/>
      <c r="H253" s="81"/>
      <c r="I253" s="81"/>
      <c r="J253" s="85"/>
      <c r="K253" s="85" t="s">
        <v>92</v>
      </c>
      <c r="L253" s="86"/>
      <c r="M253" s="48"/>
      <c r="N253" s="86"/>
      <c r="O253" s="48"/>
      <c r="P253" s="48"/>
      <c r="Q253" s="88"/>
      <c r="R253" s="50"/>
    </row>
    <row r="254" spans="1:18" ht="24.95" customHeight="1">
      <c r="A254" s="78"/>
      <c r="B254" s="79" t="s">
        <v>24</v>
      </c>
      <c r="C254" s="80" t="s">
        <v>93</v>
      </c>
      <c r="D254" s="81"/>
      <c r="E254" s="81"/>
      <c r="F254" s="81"/>
      <c r="G254" s="82"/>
      <c r="H254" s="81"/>
      <c r="I254" s="81"/>
      <c r="J254" s="85"/>
      <c r="K254" s="85" t="s">
        <v>22</v>
      </c>
      <c r="L254" s="86"/>
      <c r="M254" s="48"/>
      <c r="N254" s="86"/>
      <c r="O254" s="48"/>
      <c r="P254" s="48"/>
      <c r="Q254" s="88"/>
      <c r="R254" s="50"/>
    </row>
    <row r="255" spans="1:18" ht="24.95" customHeight="1">
      <c r="A255" s="89"/>
      <c r="B255" s="90"/>
      <c r="C255" s="91"/>
      <c r="D255" s="92"/>
      <c r="E255" s="92"/>
      <c r="F255" s="92"/>
      <c r="G255" s="93"/>
      <c r="H255" s="92"/>
      <c r="I255" s="94"/>
      <c r="J255" s="95"/>
      <c r="K255" s="96"/>
      <c r="L255" s="97"/>
      <c r="M255" s="98"/>
      <c r="N255" s="97"/>
      <c r="O255" s="98"/>
      <c r="P255" s="98"/>
      <c r="Q255" s="99"/>
      <c r="R255" s="50"/>
    </row>
    <row r="256" spans="1:18" ht="24.95" customHeight="1">
      <c r="A256" s="100"/>
      <c r="B256" s="101"/>
      <c r="C256" s="102" t="str">
        <f>"รวมราคา" &amp;TEXT(C241,0)</f>
        <v>รวมราคาปรับปรุงห้อง 27128</v>
      </c>
      <c r="D256" s="103"/>
      <c r="E256" s="103"/>
      <c r="F256" s="103"/>
      <c r="G256" s="104"/>
      <c r="H256" s="103"/>
      <c r="I256" s="105"/>
      <c r="J256" s="106"/>
      <c r="K256" s="107"/>
      <c r="L256" s="108"/>
      <c r="M256" s="110"/>
      <c r="N256" s="110"/>
      <c r="O256" s="110"/>
      <c r="P256" s="110"/>
      <c r="Q256" s="109"/>
      <c r="R256" s="50"/>
    </row>
    <row r="257" spans="1:18" ht="24.95" customHeight="1">
      <c r="A257" s="52"/>
      <c r="B257" s="41">
        <v>9</v>
      </c>
      <c r="C257" s="42" t="s">
        <v>106</v>
      </c>
      <c r="D257" s="43"/>
      <c r="E257" s="43"/>
      <c r="F257" s="43"/>
      <c r="G257" s="44"/>
      <c r="H257" s="43"/>
      <c r="I257" s="45"/>
      <c r="J257" s="77"/>
      <c r="K257" s="46"/>
      <c r="L257" s="47"/>
      <c r="M257" s="48"/>
      <c r="N257" s="47"/>
      <c r="O257" s="48"/>
      <c r="P257" s="48"/>
      <c r="Q257" s="56"/>
      <c r="R257" s="50"/>
    </row>
    <row r="258" spans="1:18" ht="24.95" customHeight="1">
      <c r="A258" s="52"/>
      <c r="B258" s="41">
        <v>9.1</v>
      </c>
      <c r="C258" s="53" t="s">
        <v>110</v>
      </c>
      <c r="D258" s="43">
        <v>1.9</v>
      </c>
      <c r="E258" s="43">
        <v>1</v>
      </c>
      <c r="F258" s="43">
        <v>2.0499999999999998</v>
      </c>
      <c r="G258" s="44">
        <v>1</v>
      </c>
      <c r="H258" s="43">
        <f>D258*E258*F258</f>
        <v>3.8949999999999996</v>
      </c>
      <c r="I258" s="45">
        <f>G258*H258</f>
        <v>3.8949999999999996</v>
      </c>
      <c r="J258" s="77"/>
      <c r="K258" s="46" t="s">
        <v>25</v>
      </c>
      <c r="L258" s="47"/>
      <c r="M258" s="48"/>
      <c r="N258" s="47"/>
      <c r="O258" s="48"/>
      <c r="P258" s="48"/>
      <c r="Q258" s="56"/>
      <c r="R258" s="50"/>
    </row>
    <row r="259" spans="1:18" ht="24.95" customHeight="1">
      <c r="A259" s="52"/>
      <c r="B259" s="41"/>
      <c r="C259" s="53" t="s">
        <v>62</v>
      </c>
      <c r="D259" s="43"/>
      <c r="E259" s="43"/>
      <c r="F259" s="43"/>
      <c r="G259" s="44"/>
      <c r="H259" s="43"/>
      <c r="I259" s="45"/>
      <c r="J259" s="77"/>
      <c r="K259" s="46" t="s">
        <v>25</v>
      </c>
      <c r="L259" s="47"/>
      <c r="M259" s="48"/>
      <c r="N259" s="47"/>
      <c r="O259" s="48"/>
      <c r="P259" s="48"/>
      <c r="Q259" s="56"/>
      <c r="R259" s="50"/>
    </row>
    <row r="260" spans="1:18" ht="24.95" customHeight="1">
      <c r="A260" s="52"/>
      <c r="B260" s="41"/>
      <c r="C260" s="53"/>
      <c r="D260" s="43"/>
      <c r="E260" s="43"/>
      <c r="F260" s="43"/>
      <c r="G260" s="44"/>
      <c r="H260" s="43"/>
      <c r="I260" s="45"/>
      <c r="J260" s="77"/>
      <c r="K260" s="46"/>
      <c r="L260" s="47"/>
      <c r="M260" s="48"/>
      <c r="N260" s="47"/>
      <c r="O260" s="48"/>
      <c r="P260" s="48"/>
      <c r="Q260" s="56"/>
      <c r="R260" s="50"/>
    </row>
    <row r="261" spans="1:18" ht="24.95" customHeight="1">
      <c r="A261" s="52"/>
      <c r="B261" s="41"/>
      <c r="C261" s="53"/>
      <c r="D261" s="43"/>
      <c r="E261" s="43"/>
      <c r="F261" s="43"/>
      <c r="G261" s="44"/>
      <c r="H261" s="43"/>
      <c r="I261" s="45"/>
      <c r="J261" s="77"/>
      <c r="K261" s="46"/>
      <c r="L261" s="47"/>
      <c r="M261" s="48"/>
      <c r="N261" s="47"/>
      <c r="O261" s="48"/>
      <c r="P261" s="48"/>
      <c r="Q261" s="56"/>
      <c r="R261" s="50"/>
    </row>
    <row r="262" spans="1:18" ht="24.95" customHeight="1">
      <c r="A262" s="52"/>
      <c r="B262" s="41"/>
      <c r="C262" s="53"/>
      <c r="D262" s="43"/>
      <c r="E262" s="43"/>
      <c r="F262" s="43"/>
      <c r="G262" s="44"/>
      <c r="H262" s="43"/>
      <c r="I262" s="45"/>
      <c r="J262" s="77"/>
      <c r="K262" s="46"/>
      <c r="L262" s="47"/>
      <c r="M262" s="48"/>
      <c r="N262" s="47"/>
      <c r="O262" s="48"/>
      <c r="P262" s="48"/>
      <c r="Q262" s="56"/>
      <c r="R262" s="50"/>
    </row>
    <row r="263" spans="1:18" ht="24.95" customHeight="1">
      <c r="A263" s="52"/>
      <c r="B263" s="41"/>
      <c r="C263" s="53"/>
      <c r="D263" s="43"/>
      <c r="E263" s="43"/>
      <c r="F263" s="43"/>
      <c r="G263" s="44"/>
      <c r="H263" s="43"/>
      <c r="I263" s="45"/>
      <c r="J263" s="77"/>
      <c r="K263" s="46"/>
      <c r="L263" s="47"/>
      <c r="M263" s="48"/>
      <c r="N263" s="47"/>
      <c r="O263" s="48"/>
      <c r="P263" s="48"/>
      <c r="Q263" s="56"/>
      <c r="R263" s="50"/>
    </row>
    <row r="264" spans="1:18" ht="24.95" customHeight="1">
      <c r="A264" s="52"/>
      <c r="B264" s="41"/>
      <c r="C264" s="53"/>
      <c r="D264" s="43"/>
      <c r="E264" s="43"/>
      <c r="F264" s="43"/>
      <c r="G264" s="44"/>
      <c r="H264" s="43"/>
      <c r="I264" s="45"/>
      <c r="J264" s="77"/>
      <c r="K264" s="46"/>
      <c r="L264" s="47"/>
      <c r="M264" s="48"/>
      <c r="N264" s="47"/>
      <c r="O264" s="48"/>
      <c r="P264" s="48"/>
      <c r="Q264" s="56"/>
      <c r="R264" s="50"/>
    </row>
    <row r="265" spans="1:18" ht="24.95" customHeight="1">
      <c r="A265" s="100"/>
      <c r="B265" s="101"/>
      <c r="C265" s="102" t="str">
        <f>"รวมราคา" &amp;TEXT(C257,0)</f>
        <v>รวมราคาปรับปรุงโถงทางเดินชั้น 12</v>
      </c>
      <c r="D265" s="103"/>
      <c r="E265" s="103"/>
      <c r="F265" s="103"/>
      <c r="G265" s="104"/>
      <c r="H265" s="103"/>
      <c r="I265" s="105"/>
      <c r="J265" s="106"/>
      <c r="K265" s="107"/>
      <c r="L265" s="108"/>
      <c r="M265" s="110"/>
      <c r="N265" s="110"/>
      <c r="O265" s="110"/>
      <c r="P265" s="110"/>
      <c r="Q265" s="109"/>
      <c r="R265" s="50"/>
    </row>
    <row r="266" spans="1:18" ht="24.95" customHeight="1">
      <c r="A266" s="57"/>
      <c r="B266" s="58"/>
      <c r="C266" s="59" t="str">
        <f>"รวมราคา  " &amp;   A124 &amp; C124</f>
        <v xml:space="preserve">รวมราคา  2งานปรับปรุงห้องเรียนระดับบัณฑิตศึกษา อาคาร 27 ชั้น 12 </v>
      </c>
      <c r="D266" s="60"/>
      <c r="E266" s="60"/>
      <c r="F266" s="60"/>
      <c r="G266" s="61"/>
      <c r="H266" s="60"/>
      <c r="I266" s="60"/>
      <c r="J266" s="62"/>
      <c r="K266" s="62"/>
      <c r="L266" s="63"/>
      <c r="M266" s="64"/>
      <c r="N266" s="64"/>
      <c r="O266" s="64"/>
      <c r="P266" s="64"/>
      <c r="Q266" s="65"/>
      <c r="R266" s="50"/>
    </row>
    <row r="267" spans="1:18" ht="24.95" customHeight="1">
      <c r="A267" s="115">
        <v>3</v>
      </c>
      <c r="B267" s="68"/>
      <c r="C267" s="69" t="s">
        <v>80</v>
      </c>
      <c r="D267" s="70"/>
      <c r="E267" s="70"/>
      <c r="F267" s="70"/>
      <c r="G267" s="71"/>
      <c r="H267" s="70"/>
      <c r="I267" s="72"/>
      <c r="J267" s="73"/>
      <c r="K267" s="73"/>
      <c r="L267" s="74"/>
      <c r="M267" s="75"/>
      <c r="N267" s="74"/>
      <c r="O267" s="75"/>
      <c r="P267" s="75"/>
      <c r="Q267" s="116"/>
      <c r="R267" s="50"/>
    </row>
    <row r="268" spans="1:18" ht="24.95" customHeight="1">
      <c r="A268" s="52"/>
      <c r="B268" s="117">
        <v>1</v>
      </c>
      <c r="C268" s="42" t="s">
        <v>83</v>
      </c>
      <c r="D268" s="43"/>
      <c r="E268" s="43"/>
      <c r="F268" s="43"/>
      <c r="G268" s="44"/>
      <c r="H268" s="43"/>
      <c r="I268" s="45"/>
      <c r="J268" s="77"/>
      <c r="K268" s="46"/>
      <c r="L268" s="47"/>
      <c r="M268" s="48"/>
      <c r="N268" s="47"/>
      <c r="O268" s="48"/>
      <c r="P268" s="48"/>
      <c r="Q268" s="56"/>
      <c r="R268" s="50"/>
    </row>
    <row r="269" spans="1:18" ht="24.95" customHeight="1">
      <c r="A269" s="52"/>
      <c r="B269" s="41">
        <v>1.1000000000000001</v>
      </c>
      <c r="C269" s="53" t="s">
        <v>110</v>
      </c>
      <c r="D269" s="43"/>
      <c r="E269" s="43"/>
      <c r="F269" s="43"/>
      <c r="G269" s="44"/>
      <c r="H269" s="43"/>
      <c r="I269" s="45"/>
      <c r="J269" s="77"/>
      <c r="K269" s="46" t="s">
        <v>25</v>
      </c>
      <c r="L269" s="47"/>
      <c r="M269" s="48"/>
      <c r="N269" s="47"/>
      <c r="O269" s="48"/>
      <c r="P269" s="48"/>
      <c r="Q269" s="56"/>
      <c r="R269" s="50"/>
    </row>
    <row r="270" spans="1:18" ht="24.95" customHeight="1">
      <c r="A270" s="52"/>
      <c r="B270" s="41">
        <v>1.2</v>
      </c>
      <c r="C270" s="53" t="s">
        <v>62</v>
      </c>
      <c r="D270" s="43"/>
      <c r="E270" s="43"/>
      <c r="F270" s="43"/>
      <c r="G270" s="44"/>
      <c r="H270" s="43"/>
      <c r="I270" s="45"/>
      <c r="J270" s="77"/>
      <c r="K270" s="46" t="s">
        <v>25</v>
      </c>
      <c r="L270" s="47"/>
      <c r="M270" s="48"/>
      <c r="N270" s="47"/>
      <c r="O270" s="48"/>
      <c r="P270" s="48"/>
      <c r="Q270" s="56"/>
      <c r="R270" s="50"/>
    </row>
    <row r="271" spans="1:18" ht="24.95" customHeight="1">
      <c r="A271" s="52"/>
      <c r="B271" s="41">
        <v>1.3</v>
      </c>
      <c r="C271" s="80" t="s">
        <v>114</v>
      </c>
      <c r="D271" s="43"/>
      <c r="E271" s="43"/>
      <c r="F271" s="43"/>
      <c r="G271" s="44"/>
      <c r="H271" s="43"/>
      <c r="I271" s="45"/>
      <c r="J271" s="77"/>
      <c r="K271" s="46" t="s">
        <v>22</v>
      </c>
      <c r="L271" s="47"/>
      <c r="M271" s="48"/>
      <c r="N271" s="47"/>
      <c r="O271" s="48"/>
      <c r="P271" s="48"/>
      <c r="Q271" s="56"/>
      <c r="R271" s="50"/>
    </row>
    <row r="272" spans="1:18" ht="24.95" customHeight="1">
      <c r="A272" s="89"/>
      <c r="B272" s="90"/>
      <c r="C272" s="91"/>
      <c r="D272" s="92"/>
      <c r="E272" s="92"/>
      <c r="F272" s="92"/>
      <c r="G272" s="93"/>
      <c r="H272" s="92"/>
      <c r="I272" s="94"/>
      <c r="J272" s="95"/>
      <c r="K272" s="96"/>
      <c r="L272" s="97"/>
      <c r="M272" s="98"/>
      <c r="N272" s="97"/>
      <c r="O272" s="98"/>
      <c r="P272" s="98"/>
      <c r="Q272" s="99"/>
      <c r="R272" s="50"/>
    </row>
    <row r="273" spans="1:18" ht="24.95" customHeight="1">
      <c r="A273" s="100"/>
      <c r="B273" s="101"/>
      <c r="C273" s="102" t="str">
        <f>"รวมราคา" &amp;TEXT(C268,0)</f>
        <v>รวมราคาปรับปรุงห้อง 27145</v>
      </c>
      <c r="D273" s="103"/>
      <c r="E273" s="103"/>
      <c r="F273" s="103"/>
      <c r="G273" s="104"/>
      <c r="H273" s="103"/>
      <c r="I273" s="105"/>
      <c r="J273" s="106"/>
      <c r="K273" s="107"/>
      <c r="L273" s="108"/>
      <c r="M273" s="110"/>
      <c r="N273" s="110"/>
      <c r="O273" s="110"/>
      <c r="P273" s="110"/>
      <c r="Q273" s="109"/>
      <c r="R273" s="50"/>
    </row>
    <row r="274" spans="1:18" ht="24.95" customHeight="1">
      <c r="A274" s="52"/>
      <c r="B274" s="117">
        <v>2</v>
      </c>
      <c r="C274" s="42" t="s">
        <v>84</v>
      </c>
      <c r="D274" s="43"/>
      <c r="E274" s="43"/>
      <c r="F274" s="43"/>
      <c r="G274" s="44"/>
      <c r="H274" s="43"/>
      <c r="I274" s="45"/>
      <c r="J274" s="77"/>
      <c r="K274" s="46"/>
      <c r="L274" s="47"/>
      <c r="M274" s="48"/>
      <c r="N274" s="47"/>
      <c r="O274" s="48"/>
      <c r="P274" s="48"/>
      <c r="Q274" s="56"/>
      <c r="R274" s="50"/>
    </row>
    <row r="275" spans="1:18" ht="24.95" customHeight="1">
      <c r="A275" s="52"/>
      <c r="B275" s="41">
        <v>2.1</v>
      </c>
      <c r="C275" s="53" t="s">
        <v>110</v>
      </c>
      <c r="D275" s="43"/>
      <c r="E275" s="43"/>
      <c r="F275" s="43"/>
      <c r="G275" s="44"/>
      <c r="H275" s="43"/>
      <c r="I275" s="45"/>
      <c r="J275" s="77"/>
      <c r="K275" s="46" t="s">
        <v>25</v>
      </c>
      <c r="L275" s="47"/>
      <c r="M275" s="48"/>
      <c r="N275" s="47"/>
      <c r="O275" s="48"/>
      <c r="P275" s="48"/>
      <c r="Q275" s="56"/>
      <c r="R275" s="50"/>
    </row>
    <row r="276" spans="1:18" ht="24.95" customHeight="1">
      <c r="A276" s="52"/>
      <c r="B276" s="41">
        <v>2.2000000000000002</v>
      </c>
      <c r="C276" s="53" t="s">
        <v>62</v>
      </c>
      <c r="D276" s="43"/>
      <c r="E276" s="43"/>
      <c r="F276" s="43"/>
      <c r="G276" s="44"/>
      <c r="H276" s="43"/>
      <c r="I276" s="45"/>
      <c r="J276" s="77"/>
      <c r="K276" s="46" t="s">
        <v>25</v>
      </c>
      <c r="L276" s="47"/>
      <c r="M276" s="48"/>
      <c r="N276" s="47"/>
      <c r="O276" s="48"/>
      <c r="P276" s="48"/>
      <c r="Q276" s="56"/>
      <c r="R276" s="50"/>
    </row>
    <row r="277" spans="1:18" ht="24.95" customHeight="1">
      <c r="A277" s="52"/>
      <c r="B277" s="41">
        <v>2.2999999999999998</v>
      </c>
      <c r="C277" s="80" t="s">
        <v>114</v>
      </c>
      <c r="D277" s="43"/>
      <c r="E277" s="43"/>
      <c r="F277" s="43"/>
      <c r="G277" s="44"/>
      <c r="H277" s="43"/>
      <c r="I277" s="45"/>
      <c r="J277" s="77"/>
      <c r="K277" s="46" t="s">
        <v>22</v>
      </c>
      <c r="L277" s="47"/>
      <c r="M277" s="48"/>
      <c r="N277" s="47"/>
      <c r="O277" s="48"/>
      <c r="P277" s="48"/>
      <c r="Q277" s="56"/>
      <c r="R277" s="50"/>
    </row>
    <row r="278" spans="1:18" ht="24.95" customHeight="1">
      <c r="A278" s="89"/>
      <c r="B278" s="90"/>
      <c r="C278" s="91"/>
      <c r="D278" s="92"/>
      <c r="E278" s="92"/>
      <c r="F278" s="92"/>
      <c r="G278" s="93"/>
      <c r="H278" s="92"/>
      <c r="I278" s="94"/>
      <c r="J278" s="95"/>
      <c r="K278" s="96"/>
      <c r="L278" s="97"/>
      <c r="M278" s="98"/>
      <c r="N278" s="97"/>
      <c r="O278" s="98"/>
      <c r="P278" s="98"/>
      <c r="Q278" s="99"/>
      <c r="R278" s="50"/>
    </row>
    <row r="279" spans="1:18" ht="24.95" customHeight="1">
      <c r="A279" s="100"/>
      <c r="B279" s="101"/>
      <c r="C279" s="102" t="str">
        <f>"รวมราคา" &amp;TEXT(C274,0)</f>
        <v>รวมราคาปรับปรุงห้อง 27146</v>
      </c>
      <c r="D279" s="103"/>
      <c r="E279" s="103"/>
      <c r="F279" s="103"/>
      <c r="G279" s="104"/>
      <c r="H279" s="103"/>
      <c r="I279" s="105"/>
      <c r="J279" s="106"/>
      <c r="K279" s="107"/>
      <c r="L279" s="108"/>
      <c r="M279" s="110"/>
      <c r="N279" s="110"/>
      <c r="O279" s="110"/>
      <c r="P279" s="110"/>
      <c r="Q279" s="109"/>
      <c r="R279" s="50"/>
    </row>
    <row r="280" spans="1:18" ht="24.95" customHeight="1">
      <c r="A280" s="52"/>
      <c r="B280" s="117">
        <v>3</v>
      </c>
      <c r="C280" s="42" t="s">
        <v>85</v>
      </c>
      <c r="D280" s="43"/>
      <c r="E280" s="43"/>
      <c r="F280" s="43"/>
      <c r="G280" s="44"/>
      <c r="H280" s="43"/>
      <c r="I280" s="45"/>
      <c r="J280" s="77"/>
      <c r="K280" s="46"/>
      <c r="L280" s="47"/>
      <c r="M280" s="48"/>
      <c r="N280" s="47"/>
      <c r="O280" s="48"/>
      <c r="P280" s="48"/>
      <c r="Q280" s="56"/>
      <c r="R280" s="50"/>
    </row>
    <row r="281" spans="1:18" ht="24.95" customHeight="1">
      <c r="A281" s="52"/>
      <c r="B281" s="41">
        <v>3.1</v>
      </c>
      <c r="C281" s="53" t="s">
        <v>110</v>
      </c>
      <c r="D281" s="43"/>
      <c r="E281" s="43"/>
      <c r="F281" s="43"/>
      <c r="G281" s="44"/>
      <c r="H281" s="43"/>
      <c r="I281" s="45"/>
      <c r="J281" s="77"/>
      <c r="K281" s="46" t="s">
        <v>25</v>
      </c>
      <c r="L281" s="47"/>
      <c r="M281" s="48"/>
      <c r="N281" s="47"/>
      <c r="O281" s="48"/>
      <c r="P281" s="48"/>
      <c r="Q281" s="56"/>
      <c r="R281" s="50"/>
    </row>
    <row r="282" spans="1:18" ht="24.95" customHeight="1">
      <c r="A282" s="52"/>
      <c r="B282" s="41">
        <v>3.2</v>
      </c>
      <c r="C282" s="53" t="s">
        <v>62</v>
      </c>
      <c r="D282" s="43"/>
      <c r="E282" s="43"/>
      <c r="F282" s="43"/>
      <c r="G282" s="44"/>
      <c r="H282" s="43"/>
      <c r="I282" s="45"/>
      <c r="J282" s="77"/>
      <c r="K282" s="46" t="s">
        <v>25</v>
      </c>
      <c r="L282" s="47"/>
      <c r="M282" s="48"/>
      <c r="N282" s="47"/>
      <c r="O282" s="48"/>
      <c r="P282" s="48"/>
      <c r="Q282" s="56"/>
      <c r="R282" s="50"/>
    </row>
    <row r="283" spans="1:18" ht="24.95" customHeight="1">
      <c r="A283" s="52"/>
      <c r="B283" s="41">
        <v>3.3</v>
      </c>
      <c r="C283" s="80" t="s">
        <v>114</v>
      </c>
      <c r="D283" s="43"/>
      <c r="E283" s="43"/>
      <c r="F283" s="43"/>
      <c r="G283" s="44"/>
      <c r="H283" s="43"/>
      <c r="I283" s="45"/>
      <c r="J283" s="77"/>
      <c r="K283" s="46" t="s">
        <v>22</v>
      </c>
      <c r="L283" s="47"/>
      <c r="M283" s="48"/>
      <c r="N283" s="47"/>
      <c r="O283" s="48"/>
      <c r="P283" s="48"/>
      <c r="Q283" s="56"/>
      <c r="R283" s="50"/>
    </row>
    <row r="284" spans="1:18" ht="24.95" customHeight="1">
      <c r="A284" s="89"/>
      <c r="B284" s="90"/>
      <c r="C284" s="91"/>
      <c r="D284" s="92"/>
      <c r="E284" s="92"/>
      <c r="F284" s="92"/>
      <c r="G284" s="93"/>
      <c r="H284" s="92"/>
      <c r="I284" s="94"/>
      <c r="J284" s="95"/>
      <c r="K284" s="96"/>
      <c r="L284" s="97"/>
      <c r="M284" s="98"/>
      <c r="N284" s="97"/>
      <c r="O284" s="98"/>
      <c r="P284" s="98"/>
      <c r="Q284" s="99"/>
      <c r="R284" s="50"/>
    </row>
    <row r="285" spans="1:18" ht="24.95" customHeight="1">
      <c r="A285" s="100"/>
      <c r="B285" s="101"/>
      <c r="C285" s="102" t="str">
        <f>"รวมราคา" &amp;TEXT(C280,0)</f>
        <v>รวมราคาปรับปรุงห้อง 27147</v>
      </c>
      <c r="D285" s="103"/>
      <c r="E285" s="103"/>
      <c r="F285" s="103"/>
      <c r="G285" s="104"/>
      <c r="H285" s="103"/>
      <c r="I285" s="105"/>
      <c r="J285" s="106"/>
      <c r="K285" s="107"/>
      <c r="L285" s="108"/>
      <c r="M285" s="110"/>
      <c r="N285" s="110"/>
      <c r="O285" s="110"/>
      <c r="P285" s="110"/>
      <c r="Q285" s="109"/>
      <c r="R285" s="50"/>
    </row>
    <row r="286" spans="1:18" ht="24.95" customHeight="1">
      <c r="A286" s="52"/>
      <c r="B286" s="117">
        <v>4</v>
      </c>
      <c r="C286" s="42" t="s">
        <v>86</v>
      </c>
      <c r="D286" s="43"/>
      <c r="E286" s="43"/>
      <c r="F286" s="43"/>
      <c r="G286" s="44"/>
      <c r="H286" s="43"/>
      <c r="I286" s="45"/>
      <c r="J286" s="77"/>
      <c r="K286" s="46"/>
      <c r="L286" s="47"/>
      <c r="M286" s="48"/>
      <c r="N286" s="47"/>
      <c r="O286" s="48"/>
      <c r="P286" s="48"/>
      <c r="Q286" s="56"/>
      <c r="R286" s="50"/>
    </row>
    <row r="287" spans="1:18" ht="24.95" customHeight="1">
      <c r="A287" s="52"/>
      <c r="B287" s="41">
        <v>4.0999999999999996</v>
      </c>
      <c r="C287" s="53" t="s">
        <v>110</v>
      </c>
      <c r="D287" s="43"/>
      <c r="E287" s="43"/>
      <c r="F287" s="43"/>
      <c r="G287" s="44"/>
      <c r="H287" s="43"/>
      <c r="I287" s="45"/>
      <c r="J287" s="77"/>
      <c r="K287" s="46" t="s">
        <v>25</v>
      </c>
      <c r="L287" s="47"/>
      <c r="M287" s="48"/>
      <c r="N287" s="47"/>
      <c r="O287" s="48"/>
      <c r="P287" s="48"/>
      <c r="Q287" s="56"/>
      <c r="R287" s="50"/>
    </row>
    <row r="288" spans="1:18" ht="24.95" customHeight="1">
      <c r="A288" s="52"/>
      <c r="B288" s="41">
        <v>4.2</v>
      </c>
      <c r="C288" s="53" t="s">
        <v>62</v>
      </c>
      <c r="D288" s="43"/>
      <c r="E288" s="43"/>
      <c r="F288" s="43"/>
      <c r="G288" s="44"/>
      <c r="H288" s="43"/>
      <c r="I288" s="45"/>
      <c r="J288" s="77"/>
      <c r="K288" s="46" t="s">
        <v>25</v>
      </c>
      <c r="L288" s="47"/>
      <c r="M288" s="48"/>
      <c r="N288" s="47"/>
      <c r="O288" s="48"/>
      <c r="P288" s="48"/>
      <c r="Q288" s="56"/>
      <c r="R288" s="50"/>
    </row>
    <row r="289" spans="1:18" ht="24.95" customHeight="1">
      <c r="A289" s="52"/>
      <c r="B289" s="41">
        <v>4.3</v>
      </c>
      <c r="C289" s="80" t="s">
        <v>114</v>
      </c>
      <c r="D289" s="43"/>
      <c r="E289" s="43"/>
      <c r="F289" s="43"/>
      <c r="G289" s="44"/>
      <c r="H289" s="43"/>
      <c r="I289" s="45"/>
      <c r="J289" s="77"/>
      <c r="K289" s="46" t="s">
        <v>22</v>
      </c>
      <c r="L289" s="47"/>
      <c r="M289" s="48"/>
      <c r="N289" s="47"/>
      <c r="O289" s="48"/>
      <c r="P289" s="48"/>
      <c r="Q289" s="56"/>
      <c r="R289" s="50"/>
    </row>
    <row r="290" spans="1:18" ht="24.95" customHeight="1">
      <c r="A290" s="78"/>
      <c r="B290" s="79"/>
      <c r="C290" s="80"/>
      <c r="D290" s="81"/>
      <c r="E290" s="81"/>
      <c r="F290" s="81"/>
      <c r="G290" s="82"/>
      <c r="H290" s="81"/>
      <c r="I290" s="83"/>
      <c r="J290" s="84"/>
      <c r="K290" s="85"/>
      <c r="L290" s="86"/>
      <c r="M290" s="87"/>
      <c r="N290" s="86"/>
      <c r="O290" s="87"/>
      <c r="P290" s="87"/>
      <c r="Q290" s="88"/>
      <c r="R290" s="50"/>
    </row>
    <row r="291" spans="1:18" ht="24.95" customHeight="1">
      <c r="A291" s="89"/>
      <c r="B291" s="90"/>
      <c r="C291" s="91"/>
      <c r="D291" s="92"/>
      <c r="E291" s="92"/>
      <c r="F291" s="92"/>
      <c r="G291" s="93"/>
      <c r="H291" s="92"/>
      <c r="I291" s="94"/>
      <c r="J291" s="95"/>
      <c r="K291" s="96"/>
      <c r="L291" s="97"/>
      <c r="M291" s="98"/>
      <c r="N291" s="97"/>
      <c r="O291" s="98"/>
      <c r="P291" s="98"/>
      <c r="Q291" s="99"/>
      <c r="R291" s="50"/>
    </row>
    <row r="292" spans="1:18" ht="24.95" customHeight="1">
      <c r="A292" s="100"/>
      <c r="B292" s="101"/>
      <c r="C292" s="102" t="str">
        <f>"รวมราคา" &amp;TEXT(C286,0)</f>
        <v>รวมราคาปรับปรุงห้อง 27148</v>
      </c>
      <c r="D292" s="103"/>
      <c r="E292" s="103"/>
      <c r="F292" s="103"/>
      <c r="G292" s="104"/>
      <c r="H292" s="103"/>
      <c r="I292" s="105"/>
      <c r="J292" s="106"/>
      <c r="K292" s="107"/>
      <c r="L292" s="108"/>
      <c r="M292" s="110"/>
      <c r="N292" s="110"/>
      <c r="O292" s="110"/>
      <c r="P292" s="110"/>
      <c r="Q292" s="109"/>
      <c r="R292" s="50"/>
    </row>
    <row r="293" spans="1:18" ht="24.95" customHeight="1">
      <c r="A293" s="52"/>
      <c r="B293" s="41">
        <v>5</v>
      </c>
      <c r="C293" s="42" t="s">
        <v>105</v>
      </c>
      <c r="D293" s="43"/>
      <c r="E293" s="43"/>
      <c r="F293" s="43"/>
      <c r="G293" s="44"/>
      <c r="H293" s="43"/>
      <c r="I293" s="45"/>
      <c r="J293" s="77"/>
      <c r="K293" s="46"/>
      <c r="L293" s="47"/>
      <c r="M293" s="48"/>
      <c r="N293" s="47"/>
      <c r="O293" s="48"/>
      <c r="P293" s="48"/>
      <c r="Q293" s="56"/>
      <c r="R293" s="50"/>
    </row>
    <row r="294" spans="1:18" ht="24.95" customHeight="1">
      <c r="A294" s="52"/>
      <c r="B294" s="41">
        <v>5.0999999999999996</v>
      </c>
      <c r="C294" s="53" t="s">
        <v>110</v>
      </c>
      <c r="D294" s="43">
        <v>1.9</v>
      </c>
      <c r="E294" s="43">
        <v>1</v>
      </c>
      <c r="F294" s="43">
        <v>2.0499999999999998</v>
      </c>
      <c r="G294" s="44">
        <v>1</v>
      </c>
      <c r="H294" s="43">
        <f>D294*E294*F294</f>
        <v>3.8949999999999996</v>
      </c>
      <c r="I294" s="45">
        <f>G294*H294</f>
        <v>3.8949999999999996</v>
      </c>
      <c r="J294" s="77"/>
      <c r="K294" s="46" t="s">
        <v>25</v>
      </c>
      <c r="L294" s="47"/>
      <c r="M294" s="48"/>
      <c r="N294" s="47"/>
      <c r="O294" s="48"/>
      <c r="P294" s="48"/>
      <c r="Q294" s="56"/>
      <c r="R294" s="50"/>
    </row>
    <row r="295" spans="1:18" ht="24.95" customHeight="1">
      <c r="A295" s="52"/>
      <c r="B295" s="41">
        <v>5.2</v>
      </c>
      <c r="C295" s="53" t="s">
        <v>62</v>
      </c>
      <c r="D295" s="43"/>
      <c r="E295" s="43"/>
      <c r="F295" s="43"/>
      <c r="G295" s="44"/>
      <c r="H295" s="43"/>
      <c r="I295" s="45"/>
      <c r="J295" s="77"/>
      <c r="K295" s="46" t="s">
        <v>25</v>
      </c>
      <c r="L295" s="47"/>
      <c r="M295" s="48"/>
      <c r="N295" s="47"/>
      <c r="O295" s="48"/>
      <c r="P295" s="48"/>
      <c r="Q295" s="56"/>
      <c r="R295" s="50"/>
    </row>
    <row r="296" spans="1:18" ht="24.95" customHeight="1">
      <c r="A296" s="52"/>
      <c r="B296" s="41"/>
      <c r="C296" s="53"/>
      <c r="D296" s="43"/>
      <c r="E296" s="43"/>
      <c r="F296" s="43"/>
      <c r="G296" s="44"/>
      <c r="H296" s="43"/>
      <c r="I296" s="45"/>
      <c r="J296" s="77"/>
      <c r="K296" s="46"/>
      <c r="L296" s="47"/>
      <c r="M296" s="48"/>
      <c r="N296" s="47"/>
      <c r="O296" s="48"/>
      <c r="P296" s="48"/>
      <c r="Q296" s="56"/>
      <c r="R296" s="50"/>
    </row>
    <row r="297" spans="1:18" ht="24.95" customHeight="1">
      <c r="A297" s="52"/>
      <c r="B297" s="41"/>
      <c r="C297" s="53"/>
      <c r="D297" s="43"/>
      <c r="E297" s="43"/>
      <c r="F297" s="43"/>
      <c r="G297" s="44"/>
      <c r="H297" s="43"/>
      <c r="I297" s="45"/>
      <c r="J297" s="77"/>
      <c r="K297" s="46"/>
      <c r="L297" s="47"/>
      <c r="M297" s="48"/>
      <c r="N297" s="47"/>
      <c r="O297" s="48"/>
      <c r="P297" s="48"/>
      <c r="Q297" s="56"/>
      <c r="R297" s="50"/>
    </row>
    <row r="298" spans="1:18" ht="24.95" customHeight="1">
      <c r="A298" s="52"/>
      <c r="B298" s="41"/>
      <c r="C298" s="53"/>
      <c r="D298" s="43"/>
      <c r="E298" s="43"/>
      <c r="F298" s="43"/>
      <c r="G298" s="44"/>
      <c r="H298" s="43"/>
      <c r="I298" s="45"/>
      <c r="J298" s="77"/>
      <c r="K298" s="46"/>
      <c r="L298" s="47"/>
      <c r="M298" s="48"/>
      <c r="N298" s="47"/>
      <c r="O298" s="48"/>
      <c r="P298" s="48"/>
      <c r="Q298" s="56"/>
      <c r="R298" s="50"/>
    </row>
    <row r="299" spans="1:18" ht="24.95" customHeight="1">
      <c r="A299" s="52"/>
      <c r="B299" s="41"/>
      <c r="C299" s="53"/>
      <c r="D299" s="43"/>
      <c r="E299" s="43"/>
      <c r="F299" s="43"/>
      <c r="G299" s="44"/>
      <c r="H299" s="43"/>
      <c r="I299" s="45"/>
      <c r="J299" s="77"/>
      <c r="K299" s="46"/>
      <c r="L299" s="47"/>
      <c r="M299" s="48"/>
      <c r="N299" s="47"/>
      <c r="O299" s="48"/>
      <c r="P299" s="48"/>
      <c r="Q299" s="56"/>
      <c r="R299" s="50"/>
    </row>
    <row r="300" spans="1:18" ht="24.95" customHeight="1">
      <c r="A300" s="52"/>
      <c r="B300" s="41"/>
      <c r="C300" s="53"/>
      <c r="D300" s="43"/>
      <c r="E300" s="43"/>
      <c r="F300" s="43"/>
      <c r="G300" s="44"/>
      <c r="H300" s="43"/>
      <c r="I300" s="45"/>
      <c r="J300" s="77"/>
      <c r="K300" s="46"/>
      <c r="L300" s="47"/>
      <c r="M300" s="48"/>
      <c r="N300" s="47"/>
      <c r="O300" s="48"/>
      <c r="P300" s="48"/>
      <c r="Q300" s="56"/>
      <c r="R300" s="50"/>
    </row>
    <row r="301" spans="1:18" ht="24.95" customHeight="1">
      <c r="A301" s="52"/>
      <c r="B301" s="41"/>
      <c r="C301" s="53"/>
      <c r="D301" s="43"/>
      <c r="E301" s="43"/>
      <c r="F301" s="43"/>
      <c r="G301" s="44"/>
      <c r="H301" s="43"/>
      <c r="I301" s="45"/>
      <c r="J301" s="77"/>
      <c r="K301" s="46"/>
      <c r="L301" s="47"/>
      <c r="M301" s="48"/>
      <c r="N301" s="47"/>
      <c r="O301" s="48"/>
      <c r="P301" s="48"/>
      <c r="Q301" s="56"/>
      <c r="R301" s="50"/>
    </row>
    <row r="302" spans="1:18" ht="24.95" customHeight="1">
      <c r="A302" s="52"/>
      <c r="B302" s="41"/>
      <c r="C302" s="53"/>
      <c r="D302" s="43"/>
      <c r="E302" s="43"/>
      <c r="F302" s="43"/>
      <c r="G302" s="44"/>
      <c r="H302" s="43"/>
      <c r="I302" s="45"/>
      <c r="J302" s="77"/>
      <c r="K302" s="46"/>
      <c r="L302" s="47"/>
      <c r="M302" s="48"/>
      <c r="N302" s="47"/>
      <c r="O302" s="48"/>
      <c r="P302" s="48"/>
      <c r="Q302" s="56"/>
      <c r="R302" s="50"/>
    </row>
    <row r="303" spans="1:18" ht="24.95" customHeight="1">
      <c r="A303" s="52"/>
      <c r="B303" s="41"/>
      <c r="C303" s="53"/>
      <c r="D303" s="43"/>
      <c r="E303" s="43"/>
      <c r="F303" s="43"/>
      <c r="G303" s="44"/>
      <c r="H303" s="43"/>
      <c r="I303" s="45"/>
      <c r="J303" s="77"/>
      <c r="K303" s="46"/>
      <c r="L303" s="47"/>
      <c r="M303" s="48"/>
      <c r="N303" s="47"/>
      <c r="O303" s="48"/>
      <c r="P303" s="48"/>
      <c r="Q303" s="56"/>
      <c r="R303" s="50"/>
    </row>
    <row r="304" spans="1:18" ht="24.95" customHeight="1">
      <c r="A304" s="52"/>
      <c r="B304" s="41"/>
      <c r="C304" s="53"/>
      <c r="D304" s="43"/>
      <c r="E304" s="43"/>
      <c r="F304" s="43"/>
      <c r="G304" s="44"/>
      <c r="H304" s="43"/>
      <c r="I304" s="45"/>
      <c r="J304" s="77"/>
      <c r="K304" s="46"/>
      <c r="L304" s="47"/>
      <c r="M304" s="48"/>
      <c r="N304" s="47"/>
      <c r="O304" s="48"/>
      <c r="P304" s="48"/>
      <c r="Q304" s="56"/>
      <c r="R304" s="50"/>
    </row>
    <row r="305" spans="1:18" ht="24.95" customHeight="1">
      <c r="A305" s="52"/>
      <c r="B305" s="41"/>
      <c r="C305" s="53"/>
      <c r="D305" s="43"/>
      <c r="E305" s="43"/>
      <c r="F305" s="43"/>
      <c r="G305" s="44"/>
      <c r="H305" s="43"/>
      <c r="I305" s="45"/>
      <c r="J305" s="77"/>
      <c r="K305" s="46"/>
      <c r="L305" s="47"/>
      <c r="M305" s="48"/>
      <c r="N305" s="47"/>
      <c r="O305" s="48"/>
      <c r="P305" s="48"/>
      <c r="Q305" s="56"/>
      <c r="R305" s="50"/>
    </row>
    <row r="306" spans="1:18" ht="24.95" customHeight="1">
      <c r="A306" s="52"/>
      <c r="B306" s="41"/>
      <c r="C306" s="53"/>
      <c r="D306" s="43"/>
      <c r="E306" s="43"/>
      <c r="F306" s="43"/>
      <c r="G306" s="44"/>
      <c r="H306" s="43"/>
      <c r="I306" s="45"/>
      <c r="J306" s="77"/>
      <c r="K306" s="46"/>
      <c r="L306" s="47"/>
      <c r="M306" s="48"/>
      <c r="N306" s="47"/>
      <c r="O306" s="48"/>
      <c r="P306" s="48"/>
      <c r="Q306" s="56"/>
      <c r="R306" s="50"/>
    </row>
    <row r="307" spans="1:18" ht="24.95" customHeight="1">
      <c r="A307" s="52"/>
      <c r="B307" s="41"/>
      <c r="C307" s="53"/>
      <c r="D307" s="43"/>
      <c r="E307" s="43"/>
      <c r="F307" s="43"/>
      <c r="G307" s="44"/>
      <c r="H307" s="43"/>
      <c r="I307" s="45"/>
      <c r="J307" s="77"/>
      <c r="K307" s="46"/>
      <c r="L307" s="47"/>
      <c r="M307" s="48"/>
      <c r="N307" s="47"/>
      <c r="O307" s="48"/>
      <c r="P307" s="48"/>
      <c r="Q307" s="56"/>
      <c r="R307" s="50"/>
    </row>
    <row r="308" spans="1:18" ht="24.95" customHeight="1">
      <c r="A308" s="52"/>
      <c r="B308" s="41"/>
      <c r="C308" s="53"/>
      <c r="D308" s="43"/>
      <c r="E308" s="43"/>
      <c r="F308" s="43"/>
      <c r="G308" s="44"/>
      <c r="H308" s="43"/>
      <c r="I308" s="45"/>
      <c r="J308" s="77"/>
      <c r="K308" s="46"/>
      <c r="L308" s="47"/>
      <c r="M308" s="48"/>
      <c r="N308" s="47"/>
      <c r="O308" s="48"/>
      <c r="P308" s="48"/>
      <c r="Q308" s="56"/>
      <c r="R308" s="50"/>
    </row>
    <row r="309" spans="1:18" ht="24.95" customHeight="1">
      <c r="A309" s="52"/>
      <c r="B309" s="41"/>
      <c r="C309" s="53"/>
      <c r="D309" s="43"/>
      <c r="E309" s="43"/>
      <c r="F309" s="43"/>
      <c r="G309" s="44"/>
      <c r="H309" s="43"/>
      <c r="I309" s="45"/>
      <c r="J309" s="77"/>
      <c r="K309" s="46"/>
      <c r="L309" s="47"/>
      <c r="M309" s="48"/>
      <c r="N309" s="47"/>
      <c r="O309" s="48"/>
      <c r="P309" s="48"/>
      <c r="Q309" s="56"/>
      <c r="R309" s="50"/>
    </row>
    <row r="310" spans="1:18" ht="24.95" customHeight="1">
      <c r="A310" s="52"/>
      <c r="B310" s="41"/>
      <c r="C310" s="53"/>
      <c r="D310" s="43"/>
      <c r="E310" s="43"/>
      <c r="F310" s="43"/>
      <c r="G310" s="44"/>
      <c r="H310" s="43"/>
      <c r="I310" s="45"/>
      <c r="J310" s="77"/>
      <c r="K310" s="46"/>
      <c r="L310" s="47"/>
      <c r="M310" s="48"/>
      <c r="N310" s="47"/>
      <c r="O310" s="48"/>
      <c r="P310" s="48"/>
      <c r="Q310" s="56"/>
      <c r="R310" s="50"/>
    </row>
    <row r="311" spans="1:18" ht="24.95" customHeight="1">
      <c r="A311" s="52"/>
      <c r="B311" s="41"/>
      <c r="C311" s="53"/>
      <c r="D311" s="43"/>
      <c r="E311" s="43"/>
      <c r="F311" s="43"/>
      <c r="G311" s="44"/>
      <c r="H311" s="43"/>
      <c r="I311" s="45"/>
      <c r="J311" s="77"/>
      <c r="K311" s="46"/>
      <c r="L311" s="47"/>
      <c r="M311" s="48"/>
      <c r="N311" s="47"/>
      <c r="O311" s="48"/>
      <c r="P311" s="48"/>
      <c r="Q311" s="56"/>
      <c r="R311" s="50"/>
    </row>
    <row r="312" spans="1:18" ht="24.95" customHeight="1">
      <c r="A312" s="52"/>
      <c r="B312" s="41"/>
      <c r="C312" s="53"/>
      <c r="D312" s="43"/>
      <c r="E312" s="43"/>
      <c r="F312" s="43"/>
      <c r="G312" s="44"/>
      <c r="H312" s="43"/>
      <c r="I312" s="45"/>
      <c r="J312" s="77"/>
      <c r="K312" s="46"/>
      <c r="L312" s="47"/>
      <c r="M312" s="48"/>
      <c r="N312" s="47"/>
      <c r="O312" s="48"/>
      <c r="P312" s="48"/>
      <c r="Q312" s="56"/>
      <c r="R312" s="50"/>
    </row>
    <row r="313" spans="1:18" ht="24.95" customHeight="1">
      <c r="A313" s="52"/>
      <c r="B313" s="41"/>
      <c r="C313" s="53"/>
      <c r="D313" s="43"/>
      <c r="E313" s="43"/>
      <c r="F313" s="43"/>
      <c r="G313" s="44"/>
      <c r="H313" s="43"/>
      <c r="I313" s="45"/>
      <c r="J313" s="77"/>
      <c r="K313" s="46"/>
      <c r="L313" s="47"/>
      <c r="M313" s="48"/>
      <c r="N313" s="47"/>
      <c r="O313" s="48"/>
      <c r="P313" s="48"/>
      <c r="Q313" s="56"/>
      <c r="R313" s="50"/>
    </row>
    <row r="314" spans="1:18" ht="24.95" customHeight="1">
      <c r="A314" s="52"/>
      <c r="B314" s="41"/>
      <c r="C314" s="53"/>
      <c r="D314" s="43"/>
      <c r="E314" s="43"/>
      <c r="F314" s="43"/>
      <c r="G314" s="44"/>
      <c r="H314" s="43"/>
      <c r="I314" s="45"/>
      <c r="J314" s="77"/>
      <c r="K314" s="46"/>
      <c r="L314" s="47"/>
      <c r="M314" s="48"/>
      <c r="N314" s="47"/>
      <c r="O314" s="48"/>
      <c r="P314" s="48"/>
      <c r="Q314" s="56"/>
      <c r="R314" s="50"/>
    </row>
    <row r="315" spans="1:18" ht="24.95" customHeight="1">
      <c r="A315" s="52"/>
      <c r="B315" s="41"/>
      <c r="C315" s="53"/>
      <c r="D315" s="43"/>
      <c r="E315" s="43"/>
      <c r="F315" s="43"/>
      <c r="G315" s="44"/>
      <c r="H315" s="43"/>
      <c r="I315" s="45"/>
      <c r="J315" s="77"/>
      <c r="K315" s="46"/>
      <c r="L315" s="47"/>
      <c r="M315" s="48"/>
      <c r="N315" s="47"/>
      <c r="O315" s="48"/>
      <c r="P315" s="48"/>
      <c r="Q315" s="56"/>
      <c r="R315" s="50"/>
    </row>
    <row r="316" spans="1:18" ht="24.95" customHeight="1">
      <c r="A316" s="100"/>
      <c r="B316" s="101"/>
      <c r="C316" s="102" t="str">
        <f>"รวมราคา" &amp;TEXT(C293,0)</f>
        <v>รวมราคาปรับปรุงโถงทางเดินชั้น 14</v>
      </c>
      <c r="D316" s="103"/>
      <c r="E316" s="103"/>
      <c r="F316" s="103"/>
      <c r="G316" s="104"/>
      <c r="H316" s="103"/>
      <c r="I316" s="105"/>
      <c r="J316" s="106"/>
      <c r="K316" s="107"/>
      <c r="L316" s="108"/>
      <c r="M316" s="110"/>
      <c r="N316" s="110"/>
      <c r="O316" s="110"/>
      <c r="P316" s="110"/>
      <c r="Q316" s="110"/>
      <c r="R316" s="50"/>
    </row>
    <row r="317" spans="1:18" ht="24.95" customHeight="1">
      <c r="A317" s="52"/>
      <c r="B317" s="41"/>
      <c r="C317" s="118"/>
      <c r="D317" s="43"/>
      <c r="E317" s="43"/>
      <c r="F317" s="43"/>
      <c r="G317" s="44"/>
      <c r="H317" s="43"/>
      <c r="I317" s="45"/>
      <c r="J317" s="77"/>
      <c r="K317" s="46"/>
      <c r="L317" s="47"/>
      <c r="M317" s="48"/>
      <c r="N317" s="47"/>
      <c r="O317" s="48"/>
      <c r="P317" s="48"/>
      <c r="Q317" s="56"/>
      <c r="R317" s="50"/>
    </row>
    <row r="318" spans="1:18" ht="24.95" customHeight="1">
      <c r="A318" s="57"/>
      <c r="B318" s="58"/>
      <c r="C318" s="59" t="str">
        <f>"รวมราคา  " &amp;   A267 &amp; C267</f>
        <v>รวมราคา  3งานปรับปรุงห้องเรียนระดับบัณฑิตศึกษา อาคาร 27 ชั้น 14</v>
      </c>
      <c r="D318" s="60"/>
      <c r="E318" s="60"/>
      <c r="F318" s="60"/>
      <c r="G318" s="61"/>
      <c r="H318" s="60"/>
      <c r="I318" s="60"/>
      <c r="J318" s="62"/>
      <c r="K318" s="62"/>
      <c r="L318" s="63"/>
      <c r="M318" s="64"/>
      <c r="N318" s="64"/>
      <c r="O318" s="64"/>
      <c r="P318" s="64"/>
      <c r="Q318" s="65"/>
      <c r="R318" s="50"/>
    </row>
  </sheetData>
  <mergeCells count="8">
    <mergeCell ref="A1:Q1"/>
    <mergeCell ref="O6:P6"/>
    <mergeCell ref="Q7:Q8"/>
    <mergeCell ref="N7:O7"/>
    <mergeCell ref="J7:K7"/>
    <mergeCell ref="L7:M7"/>
    <mergeCell ref="D7:H7"/>
    <mergeCell ref="C7:C8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0" fitToWidth="0" fitToHeight="0" orientation="landscape" r:id="rId1"/>
  <headerFooter alignWithMargins="0">
    <oddHeader>&amp;Rแบบ ปร. 4.1  แผ่นที่  &amp;P   /  &amp;N   แผ่น</oddHeader>
  </headerFooter>
  <rowBreaks count="1" manualBreakCount="1">
    <brk id="3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60"/>
  <sheetViews>
    <sheetView view="pageBreakPreview" zoomScale="90" zoomScaleNormal="55" zoomScaleSheetLayoutView="90" workbookViewId="0">
      <selection activeCell="C10" sqref="C10:D10"/>
    </sheetView>
  </sheetViews>
  <sheetFormatPr defaultColWidth="9.140625" defaultRowHeight="21"/>
  <cols>
    <col min="1" max="1" width="6.5703125" style="156" customWidth="1"/>
    <col min="2" max="2" width="47.140625" style="156" customWidth="1"/>
    <col min="3" max="4" width="15.85546875" style="187" customWidth="1"/>
    <col min="5" max="5" width="19.85546875" style="187" customWidth="1"/>
    <col min="6" max="6" width="16.140625" style="156" customWidth="1"/>
    <col min="7" max="7" width="19.7109375" style="187" customWidth="1"/>
    <col min="8" max="8" width="30.5703125" style="156" bestFit="1" customWidth="1"/>
    <col min="9" max="9" width="9.140625" style="156"/>
    <col min="10" max="10" width="16" style="156" customWidth="1"/>
    <col min="11" max="11" width="39.42578125" style="156" customWidth="1"/>
    <col min="12" max="12" width="11.85546875" style="156" customWidth="1"/>
    <col min="13" max="16384" width="9.140625" style="156"/>
  </cols>
  <sheetData>
    <row r="1" spans="1:13" ht="54" customHeight="1">
      <c r="A1" s="267"/>
      <c r="B1" s="267"/>
      <c r="C1" s="267"/>
      <c r="D1" s="267"/>
      <c r="E1" s="267"/>
      <c r="F1" s="267"/>
      <c r="G1" s="267"/>
      <c r="H1" s="267"/>
    </row>
    <row r="2" spans="1:13" ht="21.75" thickBot="1">
      <c r="A2" s="280" t="s">
        <v>50</v>
      </c>
      <c r="B2" s="280"/>
      <c r="C2" s="280"/>
      <c r="D2" s="280"/>
      <c r="E2" s="280"/>
      <c r="F2" s="280"/>
      <c r="G2" s="280"/>
      <c r="H2" s="280"/>
    </row>
    <row r="3" spans="1:13" ht="21" customHeight="1">
      <c r="A3" s="173"/>
      <c r="B3" s="124" t="str">
        <f>แบบปร.4.2!A3</f>
        <v>โครงการ : ปรับปรุงห้องเรียนระดับบัณฑิตศึกษา บริเวณชั้น 11 12 14 อาคาร 27</v>
      </c>
      <c r="C3" s="174"/>
      <c r="D3" s="174"/>
      <c r="E3" s="175"/>
      <c r="F3" s="176"/>
      <c r="G3" s="175"/>
      <c r="H3" s="176"/>
    </row>
    <row r="4" spans="1:13" ht="21" customHeight="1">
      <c r="A4" s="173"/>
      <c r="B4" s="124" t="s">
        <v>33</v>
      </c>
      <c r="C4" s="177"/>
      <c r="D4" s="177"/>
      <c r="E4" s="178"/>
      <c r="F4" s="179"/>
      <c r="G4" s="178"/>
      <c r="H4" s="179"/>
    </row>
    <row r="5" spans="1:13" ht="21" customHeight="1">
      <c r="A5" s="173"/>
      <c r="B5" s="124" t="s">
        <v>31</v>
      </c>
      <c r="C5" s="177"/>
      <c r="D5" s="177"/>
      <c r="E5" s="178"/>
      <c r="F5" s="179"/>
      <c r="G5" s="178"/>
      <c r="H5" s="179"/>
    </row>
    <row r="6" spans="1:13" ht="21" customHeight="1">
      <c r="A6" s="173"/>
      <c r="B6" s="124" t="s">
        <v>107</v>
      </c>
      <c r="C6" s="177"/>
      <c r="D6" s="177"/>
      <c r="E6" s="178"/>
      <c r="F6" s="179"/>
      <c r="G6" s="178"/>
      <c r="H6" s="179"/>
    </row>
    <row r="7" spans="1:13" ht="21" customHeight="1">
      <c r="A7" s="173"/>
      <c r="B7" s="124" t="str">
        <f>แบบปร.4.2!A5</f>
        <v>หน่วยงานออกแบบแปลนและรายการ :  งานวิศวกรรมและสถาปัตยกรรม  กองอาคารสถานที่</v>
      </c>
      <c r="C7" s="177"/>
      <c r="D7" s="177"/>
      <c r="E7" s="178"/>
      <c r="F7" s="179"/>
      <c r="G7" s="178"/>
      <c r="H7" s="179"/>
    </row>
    <row r="8" spans="1:13" ht="21" customHeight="1">
      <c r="A8" s="173"/>
      <c r="B8" s="124" t="s">
        <v>41</v>
      </c>
      <c r="C8" s="177"/>
      <c r="D8" s="177"/>
      <c r="E8" s="178"/>
      <c r="F8" s="179"/>
      <c r="G8" s="178"/>
      <c r="H8" s="179"/>
    </row>
    <row r="9" spans="1:13" ht="21" customHeight="1">
      <c r="A9" s="173"/>
      <c r="B9" s="124" t="s">
        <v>43</v>
      </c>
      <c r="C9" s="177"/>
      <c r="D9" s="180"/>
      <c r="E9" s="177" t="s">
        <v>28</v>
      </c>
      <c r="F9" s="179"/>
      <c r="G9" s="178"/>
      <c r="H9" s="179"/>
    </row>
    <row r="10" spans="1:13" ht="21" customHeight="1">
      <c r="A10" s="173"/>
      <c r="B10" s="124" t="s">
        <v>44</v>
      </c>
      <c r="C10" s="281"/>
      <c r="D10" s="281"/>
      <c r="E10" s="178"/>
      <c r="F10" s="179"/>
      <c r="G10" s="178"/>
      <c r="H10" s="179" t="s">
        <v>34</v>
      </c>
    </row>
    <row r="11" spans="1:13" s="126" customFormat="1">
      <c r="A11" s="282" t="s">
        <v>26</v>
      </c>
      <c r="B11" s="284" t="s">
        <v>0</v>
      </c>
      <c r="C11" s="181" t="s">
        <v>11</v>
      </c>
      <c r="D11" s="181" t="s">
        <v>16</v>
      </c>
      <c r="E11" s="181" t="s">
        <v>21</v>
      </c>
      <c r="F11" s="286" t="s">
        <v>112</v>
      </c>
      <c r="G11" s="181" t="s">
        <v>17</v>
      </c>
      <c r="H11" s="284" t="s">
        <v>12</v>
      </c>
    </row>
    <row r="12" spans="1:13" s="126" customFormat="1" ht="32.25" customHeight="1">
      <c r="A12" s="283"/>
      <c r="B12" s="285"/>
      <c r="C12" s="182" t="s">
        <v>47</v>
      </c>
      <c r="D12" s="182" t="s">
        <v>47</v>
      </c>
      <c r="E12" s="182" t="s">
        <v>47</v>
      </c>
      <c r="F12" s="287"/>
      <c r="G12" s="182" t="s">
        <v>47</v>
      </c>
      <c r="H12" s="285"/>
      <c r="J12" s="183"/>
      <c r="K12" s="183"/>
      <c r="L12" s="183"/>
      <c r="M12" s="183"/>
    </row>
    <row r="13" spans="1:13">
      <c r="A13" s="184"/>
      <c r="B13" s="185" t="s">
        <v>36</v>
      </c>
      <c r="C13" s="186"/>
      <c r="D13" s="186"/>
      <c r="E13" s="186"/>
      <c r="F13" s="184"/>
      <c r="G13" s="186"/>
      <c r="H13" s="184"/>
      <c r="L13" s="187"/>
    </row>
    <row r="14" spans="1:13" s="3" customFormat="1">
      <c r="A14" s="188">
        <v>1</v>
      </c>
      <c r="B14" s="299" t="s">
        <v>111</v>
      </c>
      <c r="C14" s="189"/>
      <c r="D14" s="189"/>
      <c r="E14" s="189"/>
      <c r="F14" s="190">
        <v>7.0000000000000007E-2</v>
      </c>
      <c r="G14" s="189"/>
      <c r="H14" s="191"/>
      <c r="K14" s="156"/>
      <c r="L14" s="192"/>
    </row>
    <row r="15" spans="1:13">
      <c r="A15" s="193"/>
      <c r="B15" s="300"/>
      <c r="C15" s="194"/>
      <c r="D15" s="194"/>
      <c r="E15" s="194"/>
      <c r="F15" s="190"/>
      <c r="G15" s="189"/>
      <c r="H15" s="191"/>
      <c r="K15" s="187">
        <f>C14+D14</f>
        <v>0</v>
      </c>
      <c r="L15" s="187"/>
    </row>
    <row r="16" spans="1:13">
      <c r="A16" s="193">
        <v>2</v>
      </c>
      <c r="B16" s="196" t="str">
        <f>แบบปร.4.2!C11</f>
        <v>กระดานไวท์บอร์ด</v>
      </c>
      <c r="C16" s="194"/>
      <c r="D16" s="194"/>
      <c r="E16" s="194"/>
      <c r="F16" s="190">
        <v>7.0000000000000007E-2</v>
      </c>
      <c r="G16" s="189"/>
      <c r="H16" s="191"/>
      <c r="L16" s="187"/>
    </row>
    <row r="17" spans="1:16">
      <c r="A17" s="197"/>
      <c r="B17" s="196"/>
      <c r="C17" s="194"/>
      <c r="D17" s="194"/>
      <c r="E17" s="194"/>
      <c r="F17" s="195"/>
      <c r="G17" s="189"/>
      <c r="H17" s="191"/>
      <c r="L17" s="187"/>
    </row>
    <row r="18" spans="1:16">
      <c r="A18" s="193"/>
      <c r="B18" s="196"/>
      <c r="C18" s="194"/>
      <c r="D18" s="194"/>
      <c r="E18" s="194"/>
      <c r="F18" s="195"/>
      <c r="G18" s="189"/>
      <c r="H18" s="198"/>
      <c r="L18" s="187"/>
    </row>
    <row r="19" spans="1:16">
      <c r="A19" s="197"/>
      <c r="B19" s="196"/>
      <c r="C19" s="194"/>
      <c r="D19" s="194"/>
      <c r="E19" s="194"/>
      <c r="F19" s="195"/>
      <c r="G19" s="189"/>
      <c r="H19" s="193"/>
      <c r="L19" s="187"/>
    </row>
    <row r="20" spans="1:16">
      <c r="A20" s="197"/>
      <c r="B20" s="196"/>
      <c r="C20" s="194"/>
      <c r="D20" s="194"/>
      <c r="E20" s="194"/>
      <c r="F20" s="195"/>
      <c r="G20" s="189"/>
      <c r="H20" s="193"/>
    </row>
    <row r="21" spans="1:16">
      <c r="A21" s="199"/>
      <c r="B21" s="200"/>
      <c r="C21" s="201"/>
      <c r="D21" s="201"/>
      <c r="E21" s="201"/>
      <c r="F21" s="202"/>
      <c r="G21" s="203"/>
      <c r="H21" s="204"/>
      <c r="N21" s="156">
        <f>P21+P22</f>
        <v>31434</v>
      </c>
      <c r="P21" s="156">
        <f>6900*0.93</f>
        <v>6417</v>
      </c>
    </row>
    <row r="22" spans="1:16">
      <c r="A22" s="271" t="s">
        <v>19</v>
      </c>
      <c r="B22" s="274" t="s">
        <v>51</v>
      </c>
      <c r="C22" s="275"/>
      <c r="D22" s="275"/>
      <c r="E22" s="275"/>
      <c r="F22" s="276"/>
      <c r="G22" s="205"/>
      <c r="H22" s="206"/>
      <c r="J22" s="207">
        <v>752700</v>
      </c>
      <c r="K22" s="208"/>
      <c r="N22" s="156">
        <f>N21*4</f>
        <v>125736</v>
      </c>
      <c r="P22" s="156">
        <f>26900*0.93</f>
        <v>25017</v>
      </c>
    </row>
    <row r="23" spans="1:16" ht="24">
      <c r="A23" s="272"/>
      <c r="B23" s="209" t="s">
        <v>23</v>
      </c>
      <c r="C23" s="210"/>
      <c r="D23" s="210"/>
      <c r="E23" s="210"/>
      <c r="F23" s="210"/>
      <c r="G23" s="211"/>
      <c r="H23" s="212"/>
      <c r="J23" s="187">
        <f>G14</f>
        <v>0</v>
      </c>
      <c r="K23" s="213">
        <f>J23-J22</f>
        <v>-752700</v>
      </c>
    </row>
    <row r="24" spans="1:16" ht="24">
      <c r="A24" s="273"/>
      <c r="B24" s="214" t="s">
        <v>20</v>
      </c>
      <c r="C24" s="277"/>
      <c r="D24" s="278"/>
      <c r="E24" s="278"/>
      <c r="F24" s="278"/>
      <c r="G24" s="278"/>
      <c r="H24" s="279"/>
      <c r="J24" s="187">
        <f>(J23/J22)*100</f>
        <v>0</v>
      </c>
      <c r="K24" s="156">
        <f>(K23/J22)*100</f>
        <v>-100</v>
      </c>
    </row>
    <row r="25" spans="1:16" s="119" customFormat="1">
      <c r="A25" s="156"/>
      <c r="B25" s="215"/>
      <c r="C25" s="216"/>
      <c r="D25" s="217"/>
      <c r="E25" s="218"/>
      <c r="F25" s="218"/>
      <c r="G25" s="219"/>
      <c r="H25" s="219"/>
      <c r="J25" s="134"/>
      <c r="K25" s="220"/>
    </row>
    <row r="26" spans="1:16" s="119" customFormat="1">
      <c r="A26" s="156"/>
      <c r="B26" s="215"/>
      <c r="C26" s="216"/>
      <c r="D26" s="217"/>
      <c r="E26" s="218"/>
      <c r="F26" s="218"/>
      <c r="G26" s="219"/>
      <c r="H26" s="219"/>
      <c r="J26" s="134"/>
      <c r="K26" s="220"/>
    </row>
    <row r="27" spans="1:16" s="119" customFormat="1">
      <c r="A27" s="156"/>
      <c r="B27" s="215"/>
      <c r="C27" s="216"/>
      <c r="D27" s="217"/>
      <c r="E27" s="218"/>
      <c r="F27" s="218"/>
      <c r="G27" s="219"/>
      <c r="H27" s="219"/>
      <c r="J27" s="134"/>
      <c r="K27" s="220"/>
    </row>
    <row r="28" spans="1:16" s="119" customFormat="1">
      <c r="A28" s="269"/>
      <c r="B28" s="269"/>
      <c r="C28" s="269"/>
      <c r="D28" s="269"/>
      <c r="E28" s="269"/>
      <c r="F28" s="269"/>
      <c r="G28" s="269"/>
      <c r="H28" s="269"/>
      <c r="J28" s="134"/>
      <c r="K28" s="220"/>
    </row>
    <row r="29" spans="1:16" s="119" customFormat="1">
      <c r="A29" s="269"/>
      <c r="B29" s="269"/>
      <c r="C29" s="269"/>
      <c r="D29" s="269"/>
      <c r="E29" s="269"/>
      <c r="F29" s="269"/>
      <c r="G29" s="269"/>
      <c r="H29" s="269"/>
      <c r="J29" s="134"/>
      <c r="K29" s="220"/>
    </row>
    <row r="30" spans="1:16" s="119" customFormat="1">
      <c r="A30" s="156"/>
      <c r="B30" s="215"/>
      <c r="C30" s="216"/>
      <c r="D30" s="217"/>
      <c r="E30" s="218"/>
      <c r="F30" s="218"/>
      <c r="G30" s="219"/>
      <c r="H30" s="219"/>
      <c r="J30" s="134"/>
      <c r="K30" s="220"/>
    </row>
    <row r="31" spans="1:16" s="119" customFormat="1">
      <c r="A31" s="156"/>
      <c r="B31" s="215"/>
      <c r="C31" s="216"/>
      <c r="D31" s="217"/>
      <c r="E31" s="218"/>
      <c r="F31" s="218"/>
      <c r="G31" s="219"/>
      <c r="H31" s="219"/>
      <c r="J31" s="134"/>
      <c r="K31" s="220"/>
    </row>
    <row r="32" spans="1:16" s="137" customFormat="1">
      <c r="A32" s="156"/>
      <c r="B32" s="215"/>
      <c r="C32" s="270"/>
      <c r="D32" s="270"/>
      <c r="E32" s="270"/>
      <c r="F32" s="221"/>
      <c r="G32" s="222"/>
      <c r="H32" s="222"/>
    </row>
    <row r="33" spans="1:10" s="145" customFormat="1">
      <c r="A33" s="223"/>
      <c r="B33" s="1"/>
      <c r="C33" s="268"/>
      <c r="D33" s="268"/>
      <c r="E33" s="268"/>
      <c r="F33" s="223"/>
      <c r="G33" s="223"/>
      <c r="H33" s="223"/>
    </row>
    <row r="34" spans="1:10" s="145" customFormat="1">
      <c r="A34" s="163"/>
      <c r="B34" s="1"/>
      <c r="C34" s="268"/>
      <c r="D34" s="268"/>
      <c r="E34" s="268"/>
      <c r="F34" s="163"/>
      <c r="G34" s="163"/>
      <c r="H34" s="163"/>
    </row>
    <row r="35" spans="1:10" s="145" customFormat="1">
      <c r="A35" s="156"/>
      <c r="B35" s="1"/>
      <c r="C35" s="1"/>
      <c r="D35" s="1"/>
      <c r="E35" s="4"/>
      <c r="F35" s="119"/>
      <c r="G35" s="163"/>
      <c r="H35" s="163"/>
    </row>
    <row r="36" spans="1:10" s="145" customFormat="1">
      <c r="A36" s="156"/>
      <c r="B36" s="4"/>
      <c r="C36" s="2"/>
      <c r="D36" s="2"/>
      <c r="E36" s="4"/>
      <c r="F36" s="268"/>
      <c r="G36" s="268"/>
      <c r="H36" s="164"/>
    </row>
    <row r="37" spans="1:10" s="145" customFormat="1">
      <c r="B37" s="4"/>
      <c r="C37" s="2"/>
      <c r="D37" s="2"/>
      <c r="E37" s="4"/>
      <c r="F37" s="268"/>
      <c r="G37" s="268"/>
      <c r="H37" s="164"/>
    </row>
    <row r="38" spans="1:10" s="145" customFormat="1">
      <c r="B38" s="2"/>
      <c r="C38" s="2"/>
      <c r="D38" s="2"/>
      <c r="E38" s="1"/>
      <c r="F38" s="224"/>
      <c r="G38" s="224"/>
      <c r="H38" s="119"/>
    </row>
    <row r="39" spans="1:10" s="145" customFormat="1">
      <c r="B39" s="4"/>
      <c r="C39" s="2"/>
      <c r="D39" s="2"/>
      <c r="E39" s="4"/>
      <c r="F39" s="268"/>
      <c r="G39" s="268"/>
      <c r="H39" s="163"/>
    </row>
    <row r="40" spans="1:10" s="145" customFormat="1">
      <c r="B40" s="4"/>
      <c r="C40" s="2"/>
      <c r="D40" s="2"/>
      <c r="E40" s="4"/>
      <c r="F40" s="268"/>
      <c r="G40" s="268"/>
      <c r="H40" s="163"/>
    </row>
    <row r="41" spans="1:10" s="145" customFormat="1">
      <c r="B41" s="165"/>
      <c r="C41" s="119"/>
      <c r="D41" s="167"/>
      <c r="E41" s="165"/>
      <c r="F41" s="224"/>
      <c r="G41" s="224"/>
      <c r="H41" s="119"/>
    </row>
    <row r="42" spans="1:10" s="145" customFormat="1">
      <c r="A42" s="156"/>
      <c r="B42" s="4"/>
      <c r="C42" s="166"/>
      <c r="D42" s="168"/>
      <c r="E42" s="168"/>
      <c r="F42" s="166"/>
      <c r="G42" s="166"/>
      <c r="H42" s="5"/>
    </row>
    <row r="43" spans="1:10" s="145" customFormat="1">
      <c r="A43" s="156"/>
      <c r="B43" s="4"/>
      <c r="C43" s="170"/>
      <c r="D43" s="168"/>
      <c r="E43" s="168"/>
      <c r="F43" s="221"/>
      <c r="G43" s="164"/>
      <c r="H43" s="164"/>
    </row>
    <row r="44" spans="1:10" s="145" customFormat="1">
      <c r="B44" s="165"/>
      <c r="C44" s="119"/>
      <c r="D44" s="119"/>
      <c r="F44" s="224"/>
      <c r="G44" s="224"/>
      <c r="H44" s="119"/>
      <c r="J44" s="165"/>
    </row>
    <row r="45" spans="1:10" s="145" customFormat="1">
      <c r="A45" s="156"/>
      <c r="B45" s="225"/>
      <c r="C45" s="226"/>
      <c r="D45" s="227"/>
      <c r="F45" s="226"/>
      <c r="G45" s="226"/>
      <c r="H45" s="227"/>
      <c r="J45" s="166"/>
    </row>
    <row r="46" spans="1:10" s="145" customFormat="1">
      <c r="A46" s="156"/>
      <c r="B46" s="156"/>
      <c r="C46" s="221"/>
      <c r="D46" s="167"/>
      <c r="E46" s="221"/>
      <c r="F46" s="221"/>
      <c r="G46" s="164"/>
      <c r="H46" s="164"/>
    </row>
    <row r="47" spans="1:10" s="119" customFormat="1">
      <c r="A47" s="224"/>
      <c r="B47" s="165"/>
      <c r="D47" s="163"/>
      <c r="E47" s="163"/>
      <c r="F47" s="221"/>
      <c r="G47" s="164"/>
      <c r="H47" s="164"/>
    </row>
    <row r="48" spans="1:10" s="119" customFormat="1">
      <c r="A48" s="226"/>
      <c r="B48" s="225"/>
      <c r="C48" s="226"/>
      <c r="D48" s="163"/>
      <c r="E48" s="163"/>
      <c r="F48" s="163"/>
      <c r="G48" s="219"/>
      <c r="H48" s="219"/>
    </row>
    <row r="49" spans="1:11" s="119" customFormat="1">
      <c r="A49" s="163"/>
      <c r="B49" s="163"/>
      <c r="C49" s="163"/>
      <c r="D49" s="163"/>
      <c r="E49" s="163"/>
      <c r="F49" s="163"/>
      <c r="G49" s="163"/>
      <c r="H49" s="163"/>
      <c r="K49" s="220"/>
    </row>
    <row r="50" spans="1:11" s="119" customFormat="1" ht="36.75" customHeight="1">
      <c r="A50" s="269"/>
      <c r="B50" s="269"/>
      <c r="C50" s="269"/>
      <c r="D50" s="163"/>
      <c r="E50" s="163"/>
      <c r="F50" s="163"/>
      <c r="G50" s="163"/>
      <c r="H50" s="163"/>
    </row>
    <row r="51" spans="1:11" s="119" customFormat="1" ht="29.25" customHeight="1">
      <c r="A51" s="269"/>
      <c r="B51" s="269"/>
      <c r="C51" s="269"/>
      <c r="D51" s="163"/>
      <c r="E51" s="163"/>
      <c r="F51" s="163"/>
      <c r="G51" s="219"/>
      <c r="H51" s="219"/>
    </row>
    <row r="52" spans="1:11" s="119" customFormat="1" ht="14.25" customHeight="1">
      <c r="A52" s="156"/>
      <c r="B52" s="219"/>
      <c r="C52" s="219"/>
      <c r="D52" s="163"/>
      <c r="E52" s="163"/>
      <c r="F52" s="163"/>
      <c r="G52" s="163"/>
      <c r="H52" s="163"/>
    </row>
    <row r="53" spans="1:11" s="119" customFormat="1" ht="36.75" customHeight="1">
      <c r="A53" s="269"/>
      <c r="B53" s="269"/>
      <c r="C53" s="269"/>
      <c r="D53" s="163"/>
      <c r="E53" s="163"/>
      <c r="F53" s="163"/>
      <c r="G53" s="163"/>
      <c r="H53" s="163"/>
    </row>
    <row r="54" spans="1:11" s="119" customFormat="1" ht="29.25" customHeight="1">
      <c r="A54" s="269"/>
      <c r="B54" s="269"/>
      <c r="C54" s="269"/>
      <c r="D54" s="163"/>
      <c r="E54" s="163"/>
      <c r="F54" s="163"/>
      <c r="G54" s="219"/>
      <c r="H54" s="219"/>
    </row>
    <row r="55" spans="1:11" s="119" customFormat="1" ht="14.25" customHeight="1">
      <c r="A55" s="156"/>
      <c r="B55" s="156"/>
      <c r="C55" s="221"/>
      <c r="D55" s="163"/>
      <c r="E55" s="163"/>
      <c r="F55" s="163"/>
      <c r="G55" s="163"/>
      <c r="H55" s="163"/>
    </row>
    <row r="56" spans="1:11" s="119" customFormat="1" ht="36.75" customHeight="1">
      <c r="A56" s="269"/>
      <c r="B56" s="269"/>
      <c r="C56" s="269"/>
      <c r="D56" s="163"/>
      <c r="E56" s="163"/>
      <c r="F56" s="163"/>
      <c r="G56" s="163"/>
      <c r="H56" s="163"/>
    </row>
    <row r="57" spans="1:11" s="119" customFormat="1" ht="29.25" customHeight="1">
      <c r="A57" s="269"/>
      <c r="B57" s="269"/>
      <c r="C57" s="269"/>
      <c r="D57" s="163"/>
      <c r="E57" s="163"/>
      <c r="F57" s="163"/>
      <c r="G57" s="219"/>
      <c r="H57" s="219"/>
    </row>
    <row r="58" spans="1:11" s="119" customFormat="1">
      <c r="A58" s="5"/>
      <c r="B58" s="5"/>
      <c r="C58" s="5"/>
      <c r="D58" s="163"/>
      <c r="E58" s="163"/>
      <c r="F58" s="163"/>
      <c r="G58" s="163"/>
      <c r="H58" s="163"/>
    </row>
    <row r="59" spans="1:11" s="119" customFormat="1">
      <c r="A59" s="156"/>
      <c r="B59" s="5"/>
      <c r="C59" s="221"/>
      <c r="D59" s="163"/>
      <c r="E59" s="163"/>
      <c r="F59" s="163"/>
      <c r="G59" s="163"/>
      <c r="H59" s="163"/>
    </row>
    <row r="60" spans="1:11">
      <c r="F60" s="163"/>
      <c r="G60" s="163"/>
      <c r="H60" s="163"/>
    </row>
  </sheetData>
  <mergeCells count="26">
    <mergeCell ref="C32:E32"/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8:H28"/>
    <mergeCell ref="A29:H29"/>
    <mergeCell ref="B14:B15"/>
    <mergeCell ref="A57:C57"/>
    <mergeCell ref="C33:E33"/>
    <mergeCell ref="C34:E34"/>
    <mergeCell ref="F36:G36"/>
    <mergeCell ref="F37:G37"/>
    <mergeCell ref="F39:G39"/>
    <mergeCell ref="F40:G40"/>
    <mergeCell ref="A50:C50"/>
    <mergeCell ref="A51:C51"/>
    <mergeCell ref="A53:C53"/>
    <mergeCell ref="A54:C54"/>
    <mergeCell ref="A56:C5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3" fitToWidth="0" fitToHeight="0" orientation="portrait" blackAndWhite="1" r:id="rId1"/>
  <headerFooter>
    <oddHeader xml:space="preserve">&amp;Rแบบ ปร. 5.1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"/>
  <sheetViews>
    <sheetView showGridLines="0" tabSelected="1" view="pageBreakPreview" topLeftCell="A7" zoomScaleNormal="70" zoomScaleSheetLayoutView="100" zoomScalePageLayoutView="30" workbookViewId="0">
      <selection activeCell="T20" sqref="T20"/>
    </sheetView>
  </sheetViews>
  <sheetFormatPr defaultColWidth="9.140625" defaultRowHeight="24.95" customHeight="1"/>
  <cols>
    <col min="1" max="1" width="6.140625" style="51" customWidth="1"/>
    <col min="2" max="2" width="5" style="111" customWidth="1"/>
    <col min="3" max="3" width="85.28515625" style="18" customWidth="1"/>
    <col min="4" max="4" width="7.42578125" style="112" hidden="1" customWidth="1"/>
    <col min="5" max="5" width="6.7109375" style="112" hidden="1" customWidth="1"/>
    <col min="6" max="6" width="9.5703125" style="112" hidden="1" customWidth="1"/>
    <col min="7" max="7" width="9" style="113" hidden="1" customWidth="1"/>
    <col min="8" max="8" width="9.7109375" style="112" hidden="1" customWidth="1"/>
    <col min="9" max="9" width="8.42578125" style="112" hidden="1" customWidth="1"/>
    <col min="10" max="10" width="10.5703125" style="114" bestFit="1" customWidth="1"/>
    <col min="11" max="11" width="8.140625" style="114" customWidth="1"/>
    <col min="12" max="12" width="11.7109375" style="51" bestFit="1" customWidth="1"/>
    <col min="13" max="13" width="17.5703125" style="55" bestFit="1" customWidth="1"/>
    <col min="14" max="14" width="12.85546875" style="55" customWidth="1"/>
    <col min="15" max="15" width="16.85546875" style="51" customWidth="1"/>
    <col min="16" max="16" width="17.28515625" style="55" bestFit="1" customWidth="1"/>
    <col min="17" max="17" width="21.5703125" style="51" customWidth="1"/>
    <col min="18" max="18" width="12.28515625" style="51" customWidth="1"/>
    <col min="19" max="19" width="11" style="51" bestFit="1" customWidth="1"/>
    <col min="20" max="20" width="11.28515625" style="51" bestFit="1" customWidth="1"/>
    <col min="21" max="16384" width="9.140625" style="51"/>
  </cols>
  <sheetData>
    <row r="1" spans="1:19" s="6" customFormat="1" ht="19.5" thickBot="1">
      <c r="A1" s="288" t="s">
        <v>49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9" s="6" customFormat="1" ht="22.5" customHeight="1">
      <c r="A2" s="7" t="s">
        <v>36</v>
      </c>
      <c r="B2" s="8"/>
      <c r="C2" s="9"/>
      <c r="D2" s="7"/>
      <c r="E2" s="7"/>
      <c r="F2" s="7"/>
      <c r="G2" s="7"/>
      <c r="H2" s="7"/>
      <c r="I2" s="7"/>
      <c r="J2" s="10"/>
      <c r="K2" s="11"/>
      <c r="L2" s="11"/>
      <c r="N2" s="11"/>
      <c r="O2" s="9"/>
      <c r="P2" s="9"/>
      <c r="Q2" s="12"/>
    </row>
    <row r="3" spans="1:19" s="6" customFormat="1" ht="18.75">
      <c r="A3" s="13" t="s">
        <v>61</v>
      </c>
      <c r="B3" s="14"/>
      <c r="C3" s="15"/>
      <c r="D3" s="13"/>
      <c r="E3" s="13"/>
      <c r="F3" s="13"/>
      <c r="G3" s="13"/>
      <c r="H3" s="13"/>
      <c r="I3" s="16"/>
      <c r="J3" s="10"/>
      <c r="K3" s="17"/>
      <c r="L3" s="18"/>
      <c r="M3" s="19"/>
      <c r="N3" s="18"/>
      <c r="O3" s="20"/>
      <c r="P3" s="18"/>
      <c r="Q3" s="21"/>
    </row>
    <row r="4" spans="1:19" s="6" customFormat="1" ht="18.75">
      <c r="A4" s="13" t="s">
        <v>31</v>
      </c>
      <c r="B4" s="14"/>
      <c r="C4" s="15"/>
      <c r="D4" s="13"/>
      <c r="E4" s="13"/>
      <c r="F4" s="13"/>
      <c r="G4" s="13"/>
      <c r="H4" s="13"/>
      <c r="I4" s="16"/>
      <c r="J4" s="22"/>
      <c r="K4" s="17"/>
      <c r="L4" s="18"/>
      <c r="M4" s="19"/>
      <c r="N4" s="18"/>
      <c r="O4" s="20"/>
      <c r="P4" s="18"/>
      <c r="Q4" s="21"/>
    </row>
    <row r="5" spans="1:19" s="6" customFormat="1" ht="18.75">
      <c r="A5" s="13" t="s">
        <v>60</v>
      </c>
      <c r="B5" s="14"/>
      <c r="C5" s="15"/>
      <c r="D5" s="13"/>
      <c r="E5" s="13"/>
      <c r="F5" s="13"/>
      <c r="G5" s="13"/>
      <c r="H5" s="13"/>
      <c r="I5" s="16"/>
      <c r="J5" s="10"/>
      <c r="K5" s="17"/>
      <c r="L5" s="18"/>
      <c r="M5" s="19"/>
      <c r="N5" s="18"/>
      <c r="O5" s="20"/>
      <c r="P5" s="18"/>
      <c r="Q5" s="21"/>
    </row>
    <row r="6" spans="1:19" s="6" customFormat="1" ht="18.75">
      <c r="A6" s="23" t="s">
        <v>58</v>
      </c>
      <c r="B6" s="24"/>
      <c r="C6" s="25"/>
      <c r="D6" s="23"/>
      <c r="E6" s="23"/>
      <c r="F6" s="23"/>
      <c r="G6" s="23"/>
      <c r="H6" s="23"/>
      <c r="I6" s="23"/>
      <c r="J6" s="22"/>
      <c r="M6" s="26"/>
      <c r="N6" s="27" t="s">
        <v>32</v>
      </c>
      <c r="O6" s="289"/>
      <c r="P6" s="289"/>
      <c r="Q6" s="28" t="s">
        <v>46</v>
      </c>
    </row>
    <row r="7" spans="1:19" s="33" customFormat="1" ht="24.95" customHeight="1">
      <c r="A7" s="32" t="s">
        <v>8</v>
      </c>
      <c r="B7" s="29"/>
      <c r="C7" s="297" t="s">
        <v>0</v>
      </c>
      <c r="D7" s="294" t="s">
        <v>18</v>
      </c>
      <c r="E7" s="295"/>
      <c r="F7" s="295"/>
      <c r="G7" s="295"/>
      <c r="H7" s="296"/>
      <c r="I7" s="30"/>
      <c r="J7" s="292" t="s">
        <v>10</v>
      </c>
      <c r="K7" s="293"/>
      <c r="L7" s="292" t="s">
        <v>11</v>
      </c>
      <c r="M7" s="293"/>
      <c r="N7" s="292" t="s">
        <v>5</v>
      </c>
      <c r="O7" s="293"/>
      <c r="P7" s="31" t="s">
        <v>6</v>
      </c>
      <c r="Q7" s="290" t="s">
        <v>12</v>
      </c>
    </row>
    <row r="8" spans="1:19" s="33" customFormat="1" ht="24.95" customHeight="1">
      <c r="A8" s="39" t="s">
        <v>9</v>
      </c>
      <c r="B8" s="34"/>
      <c r="C8" s="298"/>
      <c r="D8" s="35" t="s">
        <v>13</v>
      </c>
      <c r="E8" s="35" t="s">
        <v>14</v>
      </c>
      <c r="F8" s="35" t="s">
        <v>15</v>
      </c>
      <c r="G8" s="36" t="s">
        <v>1</v>
      </c>
      <c r="H8" s="35" t="s">
        <v>10</v>
      </c>
      <c r="I8" s="35" t="s">
        <v>4</v>
      </c>
      <c r="J8" s="37" t="s">
        <v>1</v>
      </c>
      <c r="K8" s="38" t="s">
        <v>2</v>
      </c>
      <c r="L8" s="39" t="s">
        <v>3</v>
      </c>
      <c r="M8" s="31" t="s">
        <v>4</v>
      </c>
      <c r="N8" s="31" t="s">
        <v>3</v>
      </c>
      <c r="O8" s="38" t="s">
        <v>4</v>
      </c>
      <c r="P8" s="31" t="s">
        <v>7</v>
      </c>
      <c r="Q8" s="291"/>
    </row>
    <row r="9" spans="1:19" ht="24.95" customHeight="1">
      <c r="A9" s="40"/>
      <c r="B9" s="41"/>
      <c r="C9" s="42" t="s">
        <v>113</v>
      </c>
      <c r="D9" s="43"/>
      <c r="E9" s="43"/>
      <c r="F9" s="43"/>
      <c r="G9" s="44"/>
      <c r="H9" s="43"/>
      <c r="I9" s="45"/>
      <c r="J9" s="46"/>
      <c r="K9" s="46"/>
      <c r="L9" s="47"/>
      <c r="M9" s="48"/>
      <c r="N9" s="47"/>
      <c r="O9" s="48"/>
      <c r="P9" s="48"/>
      <c r="Q9" s="49"/>
      <c r="R9" s="50"/>
    </row>
    <row r="10" spans="1:19" ht="24.95" customHeight="1">
      <c r="A10" s="52"/>
      <c r="B10" s="41">
        <v>1</v>
      </c>
      <c r="C10" s="53" t="str">
        <f>C34</f>
        <v>เครื่องมัลติมีเดียโปรเจคเตอร์ ระดับ XGA ขนาด ไม่น้อยกว่า 3,500 ANSI Lumens</v>
      </c>
      <c r="D10" s="43"/>
      <c r="E10" s="43"/>
      <c r="F10" s="43"/>
      <c r="G10" s="44"/>
      <c r="H10" s="43"/>
      <c r="I10" s="45"/>
      <c r="J10" s="46"/>
      <c r="K10" s="54" t="s">
        <v>40</v>
      </c>
      <c r="L10" s="47"/>
      <c r="M10" s="48"/>
      <c r="N10" s="48"/>
      <c r="O10" s="48"/>
      <c r="P10" s="48"/>
      <c r="Q10" s="49"/>
      <c r="R10" s="50"/>
      <c r="S10" s="55">
        <f>M10+O10</f>
        <v>0</v>
      </c>
    </row>
    <row r="11" spans="1:19" ht="24.95" customHeight="1">
      <c r="A11" s="52"/>
      <c r="B11" s="41">
        <v>2</v>
      </c>
      <c r="C11" s="53" t="str">
        <f>C41</f>
        <v>กระดานไวท์บอร์ด</v>
      </c>
      <c r="D11" s="43"/>
      <c r="E11" s="43"/>
      <c r="F11" s="43"/>
      <c r="G11" s="44"/>
      <c r="H11" s="43"/>
      <c r="I11" s="45"/>
      <c r="J11" s="46"/>
      <c r="K11" s="46" t="s">
        <v>40</v>
      </c>
      <c r="L11" s="47"/>
      <c r="M11" s="48"/>
      <c r="N11" s="48"/>
      <c r="O11" s="48"/>
      <c r="P11" s="48"/>
      <c r="Q11" s="49"/>
      <c r="R11" s="50"/>
      <c r="S11" s="55">
        <f t="shared" ref="S11:S12" si="0">M11+O11</f>
        <v>0</v>
      </c>
    </row>
    <row r="12" spans="1:19" ht="24.95" customHeight="1">
      <c r="A12" s="52"/>
      <c r="B12" s="41"/>
      <c r="C12" s="53"/>
      <c r="D12" s="43"/>
      <c r="E12" s="43"/>
      <c r="F12" s="43"/>
      <c r="G12" s="44"/>
      <c r="H12" s="43"/>
      <c r="I12" s="45"/>
      <c r="J12" s="46"/>
      <c r="K12" s="46"/>
      <c r="L12" s="47"/>
      <c r="M12" s="48"/>
      <c r="N12" s="48"/>
      <c r="O12" s="48"/>
      <c r="P12" s="48"/>
      <c r="Q12" s="49"/>
      <c r="R12" s="50"/>
      <c r="S12" s="55">
        <f t="shared" si="0"/>
        <v>0</v>
      </c>
    </row>
    <row r="13" spans="1:19" ht="24.95" customHeight="1">
      <c r="A13" s="52"/>
      <c r="B13" s="41"/>
      <c r="C13" s="53"/>
      <c r="D13" s="43"/>
      <c r="E13" s="43"/>
      <c r="F13" s="43"/>
      <c r="G13" s="44"/>
      <c r="H13" s="43"/>
      <c r="I13" s="45"/>
      <c r="J13" s="46"/>
      <c r="K13" s="46"/>
      <c r="L13" s="47"/>
      <c r="M13" s="48"/>
      <c r="N13" s="47"/>
      <c r="O13" s="48"/>
      <c r="P13" s="48"/>
      <c r="Q13" s="49"/>
      <c r="R13" s="50"/>
    </row>
    <row r="14" spans="1:19" ht="24.95" customHeight="1">
      <c r="A14" s="52"/>
      <c r="B14" s="41"/>
      <c r="C14" s="53"/>
      <c r="D14" s="43"/>
      <c r="E14" s="43"/>
      <c r="F14" s="43"/>
      <c r="G14" s="44"/>
      <c r="H14" s="43"/>
      <c r="I14" s="45"/>
      <c r="J14" s="46"/>
      <c r="K14" s="46"/>
      <c r="L14" s="47"/>
      <c r="M14" s="48"/>
      <c r="N14" s="47"/>
      <c r="O14" s="48"/>
      <c r="P14" s="48"/>
      <c r="Q14" s="56"/>
      <c r="R14" s="50"/>
    </row>
    <row r="15" spans="1:19" ht="24.95" customHeight="1">
      <c r="A15" s="52"/>
      <c r="B15" s="41"/>
      <c r="C15" s="53"/>
      <c r="D15" s="43"/>
      <c r="E15" s="43"/>
      <c r="F15" s="43"/>
      <c r="G15" s="44"/>
      <c r="H15" s="43"/>
      <c r="I15" s="45"/>
      <c r="J15" s="46"/>
      <c r="K15" s="46"/>
      <c r="L15" s="47"/>
      <c r="M15" s="48"/>
      <c r="N15" s="47"/>
      <c r="O15" s="48"/>
      <c r="P15" s="48"/>
      <c r="Q15" s="56"/>
      <c r="R15" s="50"/>
    </row>
    <row r="16" spans="1:19" ht="24.95" customHeight="1">
      <c r="A16" s="52"/>
      <c r="B16" s="41"/>
      <c r="C16" s="53"/>
      <c r="D16" s="43"/>
      <c r="E16" s="43"/>
      <c r="F16" s="43"/>
      <c r="G16" s="44"/>
      <c r="H16" s="43"/>
      <c r="I16" s="45"/>
      <c r="J16" s="46"/>
      <c r="K16" s="46"/>
      <c r="L16" s="47"/>
      <c r="M16" s="48"/>
      <c r="N16" s="47"/>
      <c r="O16" s="48"/>
      <c r="P16" s="48"/>
      <c r="Q16" s="56"/>
      <c r="R16" s="50"/>
    </row>
    <row r="17" spans="1:20" ht="24.95" customHeight="1">
      <c r="A17" s="52"/>
      <c r="B17" s="41"/>
      <c r="C17" s="53"/>
      <c r="D17" s="43"/>
      <c r="E17" s="43"/>
      <c r="F17" s="43"/>
      <c r="G17" s="44"/>
      <c r="H17" s="43"/>
      <c r="I17" s="43"/>
      <c r="J17" s="46"/>
      <c r="K17" s="46"/>
      <c r="L17" s="47"/>
      <c r="M17" s="48"/>
      <c r="N17" s="47"/>
      <c r="O17" s="48"/>
      <c r="P17" s="48"/>
      <c r="Q17" s="56"/>
      <c r="R17" s="50"/>
    </row>
    <row r="18" spans="1:20" ht="24.95" customHeight="1">
      <c r="A18" s="52"/>
      <c r="B18" s="41"/>
      <c r="C18" s="53"/>
      <c r="D18" s="43"/>
      <c r="E18" s="43"/>
      <c r="F18" s="43"/>
      <c r="G18" s="44"/>
      <c r="H18" s="43"/>
      <c r="I18" s="43"/>
      <c r="J18" s="46"/>
      <c r="K18" s="46"/>
      <c r="L18" s="47"/>
      <c r="M18" s="48"/>
      <c r="N18" s="47"/>
      <c r="O18" s="48"/>
      <c r="P18" s="48"/>
      <c r="Q18" s="56"/>
      <c r="R18" s="50"/>
    </row>
    <row r="19" spans="1:20" ht="24.95" customHeight="1">
      <c r="A19" s="52"/>
      <c r="B19" s="41"/>
      <c r="C19" s="53"/>
      <c r="D19" s="43"/>
      <c r="E19" s="43"/>
      <c r="F19" s="43"/>
      <c r="G19" s="44"/>
      <c r="H19" s="43"/>
      <c r="I19" s="43"/>
      <c r="J19" s="46"/>
      <c r="K19" s="46"/>
      <c r="L19" s="47"/>
      <c r="M19" s="48"/>
      <c r="N19" s="47"/>
      <c r="O19" s="48"/>
      <c r="P19" s="48"/>
      <c r="Q19" s="56"/>
      <c r="R19" s="50"/>
    </row>
    <row r="20" spans="1:20" ht="24.95" customHeight="1">
      <c r="A20" s="52"/>
      <c r="B20" s="41"/>
      <c r="C20" s="53"/>
      <c r="D20" s="43"/>
      <c r="E20" s="43"/>
      <c r="F20" s="43"/>
      <c r="G20" s="44"/>
      <c r="H20" s="43"/>
      <c r="I20" s="43"/>
      <c r="J20" s="46"/>
      <c r="K20" s="46"/>
      <c r="L20" s="47"/>
      <c r="M20" s="48"/>
      <c r="N20" s="47"/>
      <c r="O20" s="48"/>
      <c r="P20" s="48"/>
      <c r="Q20" s="56"/>
      <c r="R20" s="50"/>
    </row>
    <row r="21" spans="1:20" ht="24.95" customHeight="1">
      <c r="A21" s="52"/>
      <c r="B21" s="41"/>
      <c r="C21" s="53"/>
      <c r="D21" s="43"/>
      <c r="E21" s="43"/>
      <c r="F21" s="43"/>
      <c r="G21" s="44"/>
      <c r="H21" s="43"/>
      <c r="I21" s="43"/>
      <c r="J21" s="46"/>
      <c r="K21" s="46"/>
      <c r="L21" s="47"/>
      <c r="M21" s="48"/>
      <c r="N21" s="47"/>
      <c r="O21" s="48"/>
      <c r="P21" s="48"/>
      <c r="Q21" s="56"/>
      <c r="R21" s="50"/>
    </row>
    <row r="22" spans="1:20" ht="24.95" customHeight="1">
      <c r="A22" s="52"/>
      <c r="B22" s="41"/>
      <c r="C22" s="53"/>
      <c r="D22" s="43"/>
      <c r="E22" s="43"/>
      <c r="F22" s="43"/>
      <c r="G22" s="44"/>
      <c r="H22" s="43"/>
      <c r="I22" s="43"/>
      <c r="J22" s="46"/>
      <c r="K22" s="46"/>
      <c r="L22" s="47"/>
      <c r="M22" s="48"/>
      <c r="N22" s="47"/>
      <c r="O22" s="48"/>
      <c r="P22" s="48"/>
      <c r="Q22" s="56"/>
      <c r="R22" s="50"/>
    </row>
    <row r="23" spans="1:20" ht="24.95" customHeight="1">
      <c r="A23" s="52"/>
      <c r="B23" s="41"/>
      <c r="C23" s="53"/>
      <c r="D23" s="43"/>
      <c r="E23" s="43"/>
      <c r="F23" s="43"/>
      <c r="G23" s="44"/>
      <c r="H23" s="43"/>
      <c r="I23" s="43"/>
      <c r="J23" s="46"/>
      <c r="K23" s="46"/>
      <c r="L23" s="47"/>
      <c r="M23" s="48"/>
      <c r="N23" s="47"/>
      <c r="O23" s="48"/>
      <c r="P23" s="48"/>
      <c r="Q23" s="56"/>
      <c r="R23" s="50"/>
    </row>
    <row r="24" spans="1:20" ht="24.95" customHeight="1">
      <c r="A24" s="52"/>
      <c r="B24" s="41"/>
      <c r="C24" s="53"/>
      <c r="D24" s="43"/>
      <c r="E24" s="43"/>
      <c r="F24" s="43"/>
      <c r="G24" s="44"/>
      <c r="H24" s="43"/>
      <c r="I24" s="43"/>
      <c r="J24" s="46"/>
      <c r="K24" s="46"/>
      <c r="L24" s="47"/>
      <c r="M24" s="48"/>
      <c r="N24" s="47"/>
      <c r="O24" s="48"/>
      <c r="P24" s="48"/>
      <c r="Q24" s="56"/>
      <c r="R24" s="50"/>
    </row>
    <row r="25" spans="1:20" ht="24.95" customHeight="1">
      <c r="A25" s="52"/>
      <c r="B25" s="41"/>
      <c r="C25" s="53"/>
      <c r="D25" s="43"/>
      <c r="E25" s="43"/>
      <c r="F25" s="43"/>
      <c r="G25" s="44"/>
      <c r="H25" s="43"/>
      <c r="I25" s="43"/>
      <c r="J25" s="46"/>
      <c r="K25" s="46"/>
      <c r="L25" s="47"/>
      <c r="M25" s="48"/>
      <c r="N25" s="47"/>
      <c r="O25" s="48"/>
      <c r="P25" s="48"/>
      <c r="Q25" s="56"/>
      <c r="R25" s="50"/>
    </row>
    <row r="26" spans="1:20" ht="24.95" customHeight="1">
      <c r="A26" s="52"/>
      <c r="B26" s="41"/>
      <c r="C26" s="53"/>
      <c r="D26" s="43"/>
      <c r="E26" s="43"/>
      <c r="F26" s="43"/>
      <c r="G26" s="44"/>
      <c r="H26" s="43"/>
      <c r="I26" s="43"/>
      <c r="J26" s="46"/>
      <c r="K26" s="46"/>
      <c r="L26" s="47"/>
      <c r="M26" s="48"/>
      <c r="N26" s="47"/>
      <c r="O26" s="48"/>
      <c r="P26" s="48"/>
      <c r="Q26" s="56"/>
      <c r="R26" s="50"/>
    </row>
    <row r="27" spans="1:20" ht="24.95" customHeight="1">
      <c r="A27" s="52"/>
      <c r="B27" s="41"/>
      <c r="C27" s="53"/>
      <c r="D27" s="43"/>
      <c r="E27" s="43"/>
      <c r="F27" s="43"/>
      <c r="G27" s="44"/>
      <c r="H27" s="43"/>
      <c r="I27" s="43"/>
      <c r="J27" s="46"/>
      <c r="K27" s="46"/>
      <c r="L27" s="47"/>
      <c r="M27" s="48"/>
      <c r="N27" s="47"/>
      <c r="O27" s="48"/>
      <c r="P27" s="48"/>
      <c r="Q27" s="56"/>
      <c r="R27" s="50"/>
    </row>
    <row r="28" spans="1:20" ht="24.95" customHeight="1">
      <c r="A28" s="52"/>
      <c r="B28" s="41"/>
      <c r="C28" s="53"/>
      <c r="D28" s="43"/>
      <c r="E28" s="43"/>
      <c r="F28" s="43"/>
      <c r="G28" s="44"/>
      <c r="H28" s="43"/>
      <c r="I28" s="43"/>
      <c r="J28" s="46"/>
      <c r="K28" s="46"/>
      <c r="L28" s="47"/>
      <c r="M28" s="48"/>
      <c r="N28" s="47"/>
      <c r="O28" s="48"/>
      <c r="P28" s="48"/>
      <c r="Q28" s="56"/>
      <c r="R28" s="50"/>
    </row>
    <row r="29" spans="1:20" ht="24.95" customHeight="1">
      <c r="A29" s="52"/>
      <c r="B29" s="41"/>
      <c r="C29" s="53"/>
      <c r="D29" s="43"/>
      <c r="E29" s="43"/>
      <c r="F29" s="43"/>
      <c r="G29" s="44"/>
      <c r="H29" s="43"/>
      <c r="I29" s="43"/>
      <c r="J29" s="46"/>
      <c r="K29" s="46"/>
      <c r="L29" s="47"/>
      <c r="M29" s="48"/>
      <c r="N29" s="47"/>
      <c r="O29" s="48"/>
      <c r="P29" s="48"/>
      <c r="Q29" s="56"/>
      <c r="R29" s="50"/>
    </row>
    <row r="30" spans="1:20" ht="24.95" customHeight="1">
      <c r="A30" s="52"/>
      <c r="B30" s="41"/>
      <c r="C30" s="53"/>
      <c r="D30" s="43"/>
      <c r="E30" s="43"/>
      <c r="F30" s="43"/>
      <c r="G30" s="44"/>
      <c r="H30" s="43"/>
      <c r="I30" s="43"/>
      <c r="J30" s="46"/>
      <c r="K30" s="46"/>
      <c r="L30" s="47"/>
      <c r="M30" s="48"/>
      <c r="N30" s="47"/>
      <c r="O30" s="48"/>
      <c r="P30" s="48"/>
      <c r="Q30" s="56"/>
      <c r="R30" s="50"/>
    </row>
    <row r="31" spans="1:20" ht="24.95" customHeight="1">
      <c r="A31" s="52"/>
      <c r="B31" s="41"/>
      <c r="C31" s="53"/>
      <c r="D31" s="43"/>
      <c r="E31" s="43"/>
      <c r="F31" s="43"/>
      <c r="G31" s="44"/>
      <c r="H31" s="43"/>
      <c r="I31" s="43"/>
      <c r="J31" s="46"/>
      <c r="K31" s="46"/>
      <c r="L31" s="47"/>
      <c r="M31" s="48"/>
      <c r="N31" s="47"/>
      <c r="O31" s="48"/>
      <c r="P31" s="48"/>
      <c r="Q31" s="56"/>
      <c r="R31" s="50"/>
      <c r="T31" s="55">
        <f>M32+O32</f>
        <v>0</v>
      </c>
    </row>
    <row r="32" spans="1:20" ht="24.95" customHeight="1">
      <c r="A32" s="57"/>
      <c r="B32" s="58"/>
      <c r="C32" s="59" t="str">
        <f>"รวมราคา  " &amp;   A9 &amp; C9</f>
        <v>รวมราคา  งานครุภัณฑ์จัดซื้อ</v>
      </c>
      <c r="D32" s="60"/>
      <c r="E32" s="60"/>
      <c r="F32" s="60"/>
      <c r="G32" s="61"/>
      <c r="H32" s="60"/>
      <c r="I32" s="60"/>
      <c r="J32" s="62"/>
      <c r="K32" s="62"/>
      <c r="L32" s="63"/>
      <c r="M32" s="64"/>
      <c r="N32" s="63"/>
      <c r="O32" s="64"/>
      <c r="P32" s="64"/>
      <c r="Q32" s="65"/>
      <c r="R32" s="66"/>
    </row>
    <row r="33" spans="1:18" ht="24.95" customHeight="1">
      <c r="A33" s="67">
        <v>1</v>
      </c>
      <c r="B33" s="68"/>
      <c r="C33" s="69" t="s">
        <v>82</v>
      </c>
      <c r="D33" s="70"/>
      <c r="E33" s="70"/>
      <c r="F33" s="70"/>
      <c r="G33" s="71"/>
      <c r="H33" s="70"/>
      <c r="I33" s="72"/>
      <c r="J33" s="73"/>
      <c r="K33" s="73"/>
      <c r="L33" s="74"/>
      <c r="M33" s="75"/>
      <c r="N33" s="74"/>
      <c r="O33" s="75"/>
      <c r="P33" s="75"/>
      <c r="Q33" s="76"/>
      <c r="R33" s="50"/>
    </row>
    <row r="34" spans="1:18" ht="24.95" customHeight="1">
      <c r="A34" s="40"/>
      <c r="B34" s="41">
        <v>1</v>
      </c>
      <c r="C34" s="42" t="s">
        <v>111</v>
      </c>
      <c r="D34" s="43"/>
      <c r="E34" s="43"/>
      <c r="F34" s="43"/>
      <c r="G34" s="44"/>
      <c r="H34" s="43"/>
      <c r="I34" s="45"/>
      <c r="J34" s="46"/>
      <c r="K34" s="46"/>
      <c r="L34" s="47"/>
      <c r="M34" s="48"/>
      <c r="N34" s="47"/>
      <c r="O34" s="48"/>
      <c r="P34" s="48"/>
      <c r="Q34" s="49"/>
      <c r="R34" s="50"/>
    </row>
    <row r="35" spans="1:18" ht="24.95" customHeight="1">
      <c r="A35" s="52"/>
      <c r="B35" s="41">
        <v>1.1000000000000001</v>
      </c>
      <c r="C35" s="53" t="s">
        <v>108</v>
      </c>
      <c r="D35" s="43">
        <v>1.9</v>
      </c>
      <c r="E35" s="43">
        <v>1</v>
      </c>
      <c r="F35" s="43">
        <v>2.0499999999999998</v>
      </c>
      <c r="G35" s="44">
        <v>1</v>
      </c>
      <c r="H35" s="43">
        <f>D35*E35*F35</f>
        <v>3.8949999999999996</v>
      </c>
      <c r="I35" s="45">
        <f>G35*H35</f>
        <v>3.8949999999999996</v>
      </c>
      <c r="J35" s="238"/>
      <c r="K35" s="46" t="s">
        <v>109</v>
      </c>
      <c r="L35" s="47"/>
      <c r="M35" s="48"/>
      <c r="N35" s="47"/>
      <c r="O35" s="48"/>
      <c r="P35" s="48"/>
      <c r="Q35" s="49"/>
      <c r="R35" s="50"/>
    </row>
    <row r="36" spans="1:18" ht="24.95" customHeight="1">
      <c r="A36" s="52"/>
      <c r="B36" s="41"/>
      <c r="C36" s="53" t="s">
        <v>126</v>
      </c>
      <c r="D36" s="43"/>
      <c r="E36" s="43"/>
      <c r="F36" s="43"/>
      <c r="G36" s="44"/>
      <c r="H36" s="43"/>
      <c r="I36" s="45"/>
      <c r="J36" s="77"/>
      <c r="K36" s="46"/>
      <c r="L36" s="47"/>
      <c r="M36" s="48"/>
      <c r="N36" s="47"/>
      <c r="O36" s="48"/>
      <c r="P36" s="48"/>
      <c r="Q36" s="56"/>
      <c r="R36" s="50"/>
    </row>
    <row r="37" spans="1:18" ht="24.95" customHeight="1">
      <c r="A37" s="52"/>
      <c r="B37" s="41"/>
      <c r="C37" s="53" t="s">
        <v>127</v>
      </c>
      <c r="D37" s="43"/>
      <c r="E37" s="43"/>
      <c r="F37" s="43"/>
      <c r="G37" s="44"/>
      <c r="H37" s="43"/>
      <c r="I37" s="45"/>
      <c r="J37" s="77"/>
      <c r="K37" s="46"/>
      <c r="L37" s="47"/>
      <c r="M37" s="48"/>
      <c r="N37" s="47"/>
      <c r="O37" s="48"/>
      <c r="P37" s="48"/>
      <c r="Q37" s="56"/>
      <c r="R37" s="50"/>
    </row>
    <row r="38" spans="1:18" ht="24.95" customHeight="1">
      <c r="A38" s="52"/>
      <c r="B38" s="41"/>
      <c r="C38" s="53" t="s">
        <v>128</v>
      </c>
      <c r="D38" s="43"/>
      <c r="E38" s="43"/>
      <c r="F38" s="43"/>
      <c r="G38" s="44"/>
      <c r="H38" s="43"/>
      <c r="I38" s="45"/>
      <c r="J38" s="77"/>
      <c r="K38" s="46"/>
      <c r="L38" s="47"/>
      <c r="M38" s="48"/>
      <c r="N38" s="47"/>
      <c r="O38" s="48"/>
      <c r="P38" s="48"/>
      <c r="Q38" s="56"/>
      <c r="R38" s="50"/>
    </row>
    <row r="39" spans="1:18" ht="24.95" customHeight="1">
      <c r="A39" s="52"/>
      <c r="B39" s="41"/>
      <c r="C39" s="53"/>
      <c r="D39" s="43"/>
      <c r="E39" s="43"/>
      <c r="F39" s="43"/>
      <c r="G39" s="44"/>
      <c r="H39" s="43"/>
      <c r="I39" s="45"/>
      <c r="J39" s="77"/>
      <c r="K39" s="46"/>
      <c r="L39" s="47"/>
      <c r="M39" s="48"/>
      <c r="N39" s="47"/>
      <c r="O39" s="48"/>
      <c r="P39" s="48"/>
      <c r="Q39" s="56"/>
      <c r="R39" s="50"/>
    </row>
    <row r="40" spans="1:18" ht="24.95" customHeight="1">
      <c r="A40" s="100"/>
      <c r="B40" s="301" t="str">
        <f>"รวมราคา  " &amp;   A34 &amp; C34</f>
        <v>รวมราคา  เครื่องมัลติมีเดียโปรเจคเตอร์ ระดับ XGA ขนาด ไม่น้อยกว่า 3,500 ANSI Lumens</v>
      </c>
      <c r="C40" s="302"/>
      <c r="D40" s="103"/>
      <c r="E40" s="103"/>
      <c r="F40" s="103"/>
      <c r="G40" s="104"/>
      <c r="H40" s="103"/>
      <c r="I40" s="105"/>
      <c r="J40" s="106"/>
      <c r="K40" s="107"/>
      <c r="L40" s="108"/>
      <c r="M40" s="110"/>
      <c r="N40" s="110"/>
      <c r="O40" s="110"/>
      <c r="P40" s="110"/>
      <c r="Q40" s="109"/>
      <c r="R40" s="50"/>
    </row>
    <row r="41" spans="1:18" ht="24.95" customHeight="1">
      <c r="A41" s="67">
        <v>2</v>
      </c>
      <c r="B41" s="41">
        <v>1</v>
      </c>
      <c r="C41" s="42" t="s">
        <v>124</v>
      </c>
      <c r="D41" s="43"/>
      <c r="E41" s="43"/>
      <c r="F41" s="43"/>
      <c r="G41" s="44"/>
      <c r="H41" s="43"/>
      <c r="I41" s="45"/>
      <c r="J41" s="46"/>
      <c r="K41" s="46"/>
      <c r="L41" s="47"/>
      <c r="M41" s="48"/>
      <c r="N41" s="47"/>
      <c r="O41" s="48"/>
      <c r="P41" s="48"/>
      <c r="Q41" s="49"/>
      <c r="R41" s="50"/>
    </row>
    <row r="42" spans="1:18" ht="24.95" customHeight="1">
      <c r="A42" s="40"/>
      <c r="B42" s="41">
        <v>1.1000000000000001</v>
      </c>
      <c r="C42" s="53" t="s">
        <v>125</v>
      </c>
      <c r="D42" s="43">
        <v>1.9</v>
      </c>
      <c r="E42" s="43">
        <v>1</v>
      </c>
      <c r="F42" s="43">
        <v>2.0499999999999998</v>
      </c>
      <c r="G42" s="44">
        <v>1</v>
      </c>
      <c r="H42" s="43">
        <f>D42*E42*F42</f>
        <v>3.8949999999999996</v>
      </c>
      <c r="I42" s="45">
        <f>G42*H42</f>
        <v>3.8949999999999996</v>
      </c>
      <c r="J42" s="238"/>
      <c r="K42" s="46" t="s">
        <v>22</v>
      </c>
      <c r="L42" s="47"/>
      <c r="M42" s="48"/>
      <c r="N42" s="47"/>
      <c r="O42" s="48"/>
      <c r="P42" s="48"/>
      <c r="Q42" s="49"/>
      <c r="R42" s="50"/>
    </row>
    <row r="43" spans="1:18" ht="24.95" customHeight="1">
      <c r="A43" s="52"/>
      <c r="B43" s="41"/>
      <c r="C43" s="53"/>
      <c r="D43" s="43"/>
      <c r="E43" s="43"/>
      <c r="F43" s="43"/>
      <c r="G43" s="44"/>
      <c r="H43" s="43"/>
      <c r="I43" s="45"/>
      <c r="J43" s="77"/>
      <c r="K43" s="46"/>
      <c r="L43" s="47"/>
      <c r="M43" s="48"/>
      <c r="N43" s="47"/>
      <c r="O43" s="48"/>
      <c r="P43" s="48"/>
      <c r="Q43" s="56"/>
      <c r="R43" s="50"/>
    </row>
    <row r="44" spans="1:18" ht="24.95" customHeight="1">
      <c r="A44" s="52"/>
      <c r="B44" s="41"/>
      <c r="C44" s="53"/>
      <c r="D44" s="43"/>
      <c r="E44" s="43"/>
      <c r="F44" s="43"/>
      <c r="G44" s="44"/>
      <c r="H44" s="43"/>
      <c r="I44" s="45"/>
      <c r="J44" s="77"/>
      <c r="K44" s="46"/>
      <c r="L44" s="47"/>
      <c r="M44" s="48"/>
      <c r="N44" s="47"/>
      <c r="O44" s="48"/>
      <c r="P44" s="48"/>
      <c r="Q44" s="56"/>
      <c r="R44" s="50"/>
    </row>
    <row r="45" spans="1:18" ht="24.95" customHeight="1">
      <c r="A45" s="52"/>
      <c r="B45" s="41"/>
      <c r="C45" s="53"/>
      <c r="D45" s="43"/>
      <c r="E45" s="43"/>
      <c r="F45" s="43"/>
      <c r="G45" s="44"/>
      <c r="H45" s="43"/>
      <c r="I45" s="45"/>
      <c r="J45" s="77"/>
      <c r="K45" s="46"/>
      <c r="L45" s="47"/>
      <c r="M45" s="48"/>
      <c r="N45" s="47"/>
      <c r="O45" s="48"/>
      <c r="P45" s="48"/>
      <c r="Q45" s="56"/>
      <c r="R45" s="50"/>
    </row>
    <row r="46" spans="1:18" ht="24.95" customHeight="1">
      <c r="A46" s="52"/>
      <c r="B46" s="41"/>
      <c r="C46" s="53"/>
      <c r="D46" s="43"/>
      <c r="E46" s="43"/>
      <c r="F46" s="43"/>
      <c r="G46" s="44"/>
      <c r="H46" s="43"/>
      <c r="I46" s="45"/>
      <c r="J46" s="77"/>
      <c r="K46" s="46"/>
      <c r="L46" s="47"/>
      <c r="M46" s="48"/>
      <c r="N46" s="47"/>
      <c r="O46" s="48"/>
      <c r="P46" s="48"/>
      <c r="Q46" s="56"/>
      <c r="R46" s="50"/>
    </row>
    <row r="47" spans="1:18" ht="24.95" customHeight="1">
      <c r="A47" s="78"/>
      <c r="B47" s="79"/>
      <c r="C47" s="80"/>
      <c r="D47" s="81"/>
      <c r="E47" s="81"/>
      <c r="F47" s="81"/>
      <c r="G47" s="82"/>
      <c r="H47" s="81"/>
      <c r="I47" s="81"/>
      <c r="J47" s="85"/>
      <c r="K47" s="85"/>
      <c r="L47" s="86"/>
      <c r="M47" s="48"/>
      <c r="N47" s="86"/>
      <c r="O47" s="48"/>
      <c r="P47" s="48"/>
      <c r="Q47" s="88"/>
      <c r="R47" s="50"/>
    </row>
    <row r="48" spans="1:18" ht="24.95" customHeight="1">
      <c r="A48" s="78"/>
      <c r="B48" s="79"/>
      <c r="C48" s="80"/>
      <c r="D48" s="81"/>
      <c r="E48" s="81"/>
      <c r="F48" s="81"/>
      <c r="G48" s="82"/>
      <c r="H48" s="81"/>
      <c r="I48" s="81"/>
      <c r="J48" s="85"/>
      <c r="K48" s="85"/>
      <c r="L48" s="86"/>
      <c r="M48" s="48"/>
      <c r="N48" s="86"/>
      <c r="O48" s="48"/>
      <c r="P48" s="48"/>
      <c r="Q48" s="88"/>
      <c r="R48" s="50"/>
    </row>
    <row r="49" spans="1:18" ht="24.95" customHeight="1">
      <c r="A49" s="78"/>
      <c r="B49" s="79"/>
      <c r="C49" s="80"/>
      <c r="D49" s="81"/>
      <c r="E49" s="81"/>
      <c r="F49" s="81"/>
      <c r="G49" s="82"/>
      <c r="H49" s="81"/>
      <c r="I49" s="81"/>
      <c r="J49" s="85"/>
      <c r="K49" s="85"/>
      <c r="L49" s="86"/>
      <c r="M49" s="48"/>
      <c r="N49" s="86"/>
      <c r="O49" s="48"/>
      <c r="P49" s="48"/>
      <c r="Q49" s="88"/>
      <c r="R49" s="50"/>
    </row>
    <row r="50" spans="1:18" ht="24.95" customHeight="1">
      <c r="A50" s="78"/>
      <c r="B50" s="79"/>
      <c r="C50" s="80"/>
      <c r="D50" s="81"/>
      <c r="E50" s="81"/>
      <c r="F50" s="81"/>
      <c r="G50" s="82"/>
      <c r="H50" s="81"/>
      <c r="I50" s="81"/>
      <c r="J50" s="85"/>
      <c r="K50" s="85"/>
      <c r="L50" s="86"/>
      <c r="M50" s="48"/>
      <c r="N50" s="86"/>
      <c r="O50" s="48"/>
      <c r="P50" s="48"/>
      <c r="Q50" s="88"/>
      <c r="R50" s="50"/>
    </row>
    <row r="51" spans="1:18" ht="24.95" customHeight="1">
      <c r="A51" s="78"/>
      <c r="B51" s="79"/>
      <c r="C51" s="80"/>
      <c r="D51" s="81"/>
      <c r="E51" s="81"/>
      <c r="F51" s="81"/>
      <c r="G51" s="82"/>
      <c r="H51" s="81"/>
      <c r="I51" s="81"/>
      <c r="J51" s="85"/>
      <c r="K51" s="85"/>
      <c r="L51" s="86"/>
      <c r="M51" s="48"/>
      <c r="N51" s="86"/>
      <c r="O51" s="48"/>
      <c r="P51" s="48"/>
      <c r="Q51" s="88"/>
      <c r="R51" s="50"/>
    </row>
    <row r="52" spans="1:18" ht="24.95" customHeight="1">
      <c r="A52" s="78"/>
      <c r="B52" s="79"/>
      <c r="C52" s="80"/>
      <c r="D52" s="81"/>
      <c r="E52" s="81"/>
      <c r="F52" s="81"/>
      <c r="G52" s="82"/>
      <c r="H52" s="81"/>
      <c r="I52" s="81"/>
      <c r="J52" s="85"/>
      <c r="K52" s="85"/>
      <c r="L52" s="86"/>
      <c r="M52" s="48"/>
      <c r="N52" s="86"/>
      <c r="O52" s="48"/>
      <c r="P52" s="48"/>
      <c r="Q52" s="88"/>
      <c r="R52" s="50"/>
    </row>
    <row r="53" spans="1:18" ht="24.95" customHeight="1">
      <c r="A53" s="78"/>
      <c r="B53" s="79"/>
      <c r="C53" s="80"/>
      <c r="D53" s="81"/>
      <c r="E53" s="81"/>
      <c r="F53" s="81"/>
      <c r="G53" s="82"/>
      <c r="H53" s="81"/>
      <c r="I53" s="81"/>
      <c r="J53" s="85"/>
      <c r="K53" s="85"/>
      <c r="L53" s="86"/>
      <c r="M53" s="48"/>
      <c r="N53" s="86"/>
      <c r="O53" s="48"/>
      <c r="P53" s="48"/>
      <c r="Q53" s="88"/>
      <c r="R53" s="50"/>
    </row>
    <row r="54" spans="1:18" ht="24.95" customHeight="1">
      <c r="A54" s="78"/>
      <c r="B54" s="79"/>
      <c r="C54" s="80"/>
      <c r="D54" s="81"/>
      <c r="E54" s="81"/>
      <c r="F54" s="81"/>
      <c r="G54" s="82"/>
      <c r="H54" s="81"/>
      <c r="I54" s="81"/>
      <c r="J54" s="85"/>
      <c r="K54" s="85"/>
      <c r="L54" s="86"/>
      <c r="M54" s="48"/>
      <c r="N54" s="86"/>
      <c r="O54" s="48"/>
      <c r="P54" s="48"/>
      <c r="Q54" s="88"/>
      <c r="R54" s="50"/>
    </row>
    <row r="55" spans="1:18" ht="24.95" customHeight="1">
      <c r="A55" s="78"/>
      <c r="B55" s="79"/>
      <c r="C55" s="80"/>
      <c r="D55" s="81"/>
      <c r="E55" s="81"/>
      <c r="F55" s="81"/>
      <c r="G55" s="82"/>
      <c r="H55" s="81"/>
      <c r="I55" s="81"/>
      <c r="J55" s="85"/>
      <c r="K55" s="85"/>
      <c r="L55" s="86"/>
      <c r="M55" s="48"/>
      <c r="N55" s="86"/>
      <c r="O55" s="48"/>
      <c r="P55" s="48"/>
      <c r="Q55" s="88"/>
      <c r="R55" s="50"/>
    </row>
    <row r="56" spans="1:18" ht="24.95" customHeight="1">
      <c r="A56" s="89"/>
      <c r="B56" s="90"/>
      <c r="C56" s="91"/>
      <c r="D56" s="92"/>
      <c r="E56" s="92"/>
      <c r="F56" s="92"/>
      <c r="G56" s="93"/>
      <c r="H56" s="92"/>
      <c r="I56" s="94"/>
      <c r="J56" s="95"/>
      <c r="K56" s="96"/>
      <c r="L56" s="97"/>
      <c r="M56" s="98"/>
      <c r="N56" s="97"/>
      <c r="O56" s="98"/>
      <c r="P56" s="98"/>
      <c r="Q56" s="99"/>
      <c r="R56" s="50"/>
    </row>
    <row r="57" spans="1:18" ht="24.95" customHeight="1">
      <c r="A57" s="100"/>
      <c r="B57" s="101"/>
      <c r="C57" s="102" t="str">
        <f>"รวมราคา" &amp;TEXT(C41,0)</f>
        <v>รวมราคากระดานไวท์บอร์ด</v>
      </c>
      <c r="D57" s="103"/>
      <c r="E57" s="103"/>
      <c r="F57" s="103"/>
      <c r="G57" s="104"/>
      <c r="H57" s="103"/>
      <c r="I57" s="105"/>
      <c r="J57" s="106"/>
      <c r="K57" s="107"/>
      <c r="L57" s="108"/>
      <c r="M57" s="110">
        <f>SUM(M42:M56)</f>
        <v>0</v>
      </c>
      <c r="N57" s="110"/>
      <c r="O57" s="110">
        <f t="shared" ref="O57:P57" si="1">SUM(O42:O56)</f>
        <v>0</v>
      </c>
      <c r="P57" s="110">
        <f t="shared" si="1"/>
        <v>0</v>
      </c>
      <c r="Q57" s="109"/>
      <c r="R57" s="50"/>
    </row>
  </sheetData>
  <mergeCells count="9">
    <mergeCell ref="B40:C40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0" fitToWidth="0" fitToHeight="0" orientation="landscape" r:id="rId1"/>
  <headerFooter alignWithMargins="0">
    <oddHeader>&amp;Rแบบ ปร. 4.1  แผ่นที่  &amp;P   /  &amp;N   แผ่น</oddHeader>
  </headerFooter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7</vt:i4>
      </vt:variant>
    </vt:vector>
  </HeadingPairs>
  <TitlesOfParts>
    <vt:vector size="12" baseType="lpstr">
      <vt:lpstr>แบบปร.6 A</vt:lpstr>
      <vt:lpstr>แบบปร.5.1 A</vt:lpstr>
      <vt:lpstr>แบบปร.4.1A</vt:lpstr>
      <vt:lpstr>แบบปร.5.2</vt:lpstr>
      <vt:lpstr>แบบปร.4.2</vt:lpstr>
      <vt:lpstr>แบบปร.4.1A!Print_Area</vt:lpstr>
      <vt:lpstr>แบบปร.4.2!Print_Area</vt:lpstr>
      <vt:lpstr>'แบบปร.5.1 A'!Print_Area</vt:lpstr>
      <vt:lpstr>แบบปร.5.2!Print_Area</vt:lpstr>
      <vt:lpstr>'แบบปร.6 A'!Print_Area</vt:lpstr>
      <vt:lpstr>แบบปร.4.1A!Print_Titles</vt:lpstr>
      <vt:lpstr>แบบปร.4.2!Print_Titles</vt:lpstr>
    </vt:vector>
  </TitlesOfParts>
  <Company>Office Design R.I.C.M.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2022-09-08T04:40:53Z</cp:lastPrinted>
  <dcterms:created xsi:type="dcterms:W3CDTF">2003-03-04T02:40:09Z</dcterms:created>
  <dcterms:modified xsi:type="dcterms:W3CDTF">2022-09-12T08:41:31Z</dcterms:modified>
</cp:coreProperties>
</file>